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date1904="1" showInkAnnotation="0" autoCompressPictures="0"/>
  <bookViews>
    <workbookView xWindow="580" yWindow="0" windowWidth="28220" windowHeight="17300" tabRatio="500"/>
  </bookViews>
  <sheets>
    <sheet name="tissdist" sheetId="1" r:id="rId1"/>
    <sheet name="notes" sheetId="2" r:id="rId2"/>
    <sheet name="NOAA.OA" sheetId="3" r:id="rId3"/>
    <sheet name="VE" sheetId="5" r:id="rId4"/>
    <sheet name="CgVt" sheetId="4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27" i="5" l="1"/>
  <c r="C27" i="5"/>
  <c r="AN27" i="5"/>
  <c r="AM26" i="5"/>
  <c r="AN26" i="5"/>
  <c r="AM25" i="5"/>
  <c r="C25" i="5"/>
  <c r="AN25" i="5"/>
  <c r="AM24" i="5"/>
  <c r="AN24" i="5"/>
  <c r="AI27" i="5"/>
  <c r="AJ27" i="5"/>
  <c r="AI26" i="5"/>
  <c r="AJ26" i="5"/>
  <c r="AI25" i="5"/>
  <c r="AJ25" i="5"/>
  <c r="AI24" i="5"/>
  <c r="AJ24" i="5"/>
  <c r="AA9" i="3"/>
  <c r="C8" i="3"/>
  <c r="C9" i="3"/>
  <c r="D9" i="3"/>
  <c r="AB9" i="3"/>
  <c r="AA8" i="3"/>
  <c r="AB8" i="3"/>
  <c r="AA7" i="3"/>
  <c r="C6" i="3"/>
  <c r="C7" i="3"/>
  <c r="D7" i="3"/>
  <c r="AB7" i="3"/>
  <c r="AA6" i="3"/>
  <c r="AB6" i="3"/>
  <c r="AA5" i="3"/>
  <c r="C4" i="3"/>
  <c r="C5" i="3"/>
  <c r="D5" i="3"/>
  <c r="AB5" i="3"/>
  <c r="AA4" i="3"/>
  <c r="AB4" i="3"/>
  <c r="AQ11" i="1"/>
  <c r="C10" i="1"/>
  <c r="C11" i="1"/>
  <c r="D11" i="1"/>
  <c r="AR11" i="1"/>
  <c r="AQ10" i="1"/>
  <c r="AR10" i="1"/>
  <c r="AQ9" i="1"/>
  <c r="C8" i="1"/>
  <c r="C9" i="1"/>
  <c r="D9" i="1"/>
  <c r="AR9" i="1"/>
  <c r="AQ8" i="1"/>
  <c r="AR8" i="1"/>
  <c r="AQ5" i="1"/>
  <c r="C4" i="1"/>
  <c r="C5" i="1"/>
  <c r="D5" i="1"/>
  <c r="AR5" i="1"/>
  <c r="AQ4" i="1"/>
  <c r="AR4" i="1"/>
  <c r="AQ3" i="1"/>
  <c r="C2" i="1"/>
  <c r="C3" i="1"/>
  <c r="D3" i="1"/>
  <c r="AR3" i="1"/>
  <c r="AQ2" i="1"/>
  <c r="AR2" i="1"/>
  <c r="Q15" i="4"/>
  <c r="Q16" i="4"/>
  <c r="Q17" i="4"/>
  <c r="Q18" i="4"/>
  <c r="Q19" i="4"/>
  <c r="Q20" i="4"/>
  <c r="Q21" i="4"/>
  <c r="Q14" i="4"/>
  <c r="N15" i="4"/>
  <c r="N16" i="4"/>
  <c r="N17" i="4"/>
  <c r="N18" i="4"/>
  <c r="N19" i="4"/>
  <c r="N20" i="4"/>
  <c r="N21" i="4"/>
  <c r="N14" i="4"/>
  <c r="K21" i="4"/>
  <c r="K20" i="4"/>
  <c r="K19" i="4"/>
  <c r="K18" i="4"/>
  <c r="K15" i="4"/>
  <c r="K16" i="4"/>
  <c r="K17" i="4"/>
  <c r="K14" i="4"/>
  <c r="H15" i="4"/>
  <c r="H16" i="4"/>
  <c r="H17" i="4"/>
  <c r="H18" i="4"/>
  <c r="H19" i="4"/>
  <c r="H20" i="4"/>
  <c r="H21" i="4"/>
  <c r="H14" i="4"/>
  <c r="C15" i="4"/>
  <c r="C16" i="4"/>
  <c r="C17" i="4"/>
  <c r="C18" i="4"/>
  <c r="C19" i="4"/>
  <c r="C20" i="4"/>
  <c r="C21" i="4"/>
  <c r="C14" i="4"/>
  <c r="W9" i="3"/>
  <c r="X9" i="3"/>
  <c r="W8" i="3"/>
  <c r="X8" i="3"/>
  <c r="W7" i="3"/>
  <c r="X7" i="3"/>
  <c r="W6" i="3"/>
  <c r="X6" i="3"/>
  <c r="W5" i="3"/>
  <c r="X5" i="3"/>
  <c r="W4" i="3"/>
  <c r="X4" i="3"/>
  <c r="W2" i="3"/>
  <c r="C2" i="3"/>
  <c r="C3" i="3"/>
  <c r="D3" i="3"/>
  <c r="X2" i="3"/>
  <c r="S9" i="3"/>
  <c r="T9" i="3"/>
  <c r="S8" i="3"/>
  <c r="T8" i="3"/>
  <c r="S7" i="3"/>
  <c r="T7" i="3"/>
  <c r="S6" i="3"/>
  <c r="T6" i="3"/>
  <c r="S5" i="3"/>
  <c r="T5" i="3"/>
  <c r="S4" i="3"/>
  <c r="T4" i="3"/>
  <c r="S3" i="3"/>
  <c r="T3" i="3"/>
  <c r="S2" i="3"/>
  <c r="T2" i="3"/>
  <c r="O9" i="3"/>
  <c r="P9" i="3"/>
  <c r="O8" i="3"/>
  <c r="P8" i="3"/>
  <c r="O7" i="3"/>
  <c r="P7" i="3"/>
  <c r="O6" i="3"/>
  <c r="P6" i="3"/>
  <c r="O5" i="3"/>
  <c r="P5" i="3"/>
  <c r="O4" i="3"/>
  <c r="P4" i="3"/>
  <c r="O3" i="3"/>
  <c r="P3" i="3"/>
  <c r="O2" i="3"/>
  <c r="P2" i="3"/>
  <c r="K9" i="3"/>
  <c r="L9" i="3"/>
  <c r="K8" i="3"/>
  <c r="L8" i="3"/>
  <c r="K7" i="3"/>
  <c r="L7" i="3"/>
  <c r="K6" i="3"/>
  <c r="L6" i="3"/>
  <c r="K5" i="3"/>
  <c r="L5" i="3"/>
  <c r="K4" i="3"/>
  <c r="L4" i="3"/>
  <c r="K3" i="3"/>
  <c r="L3" i="3"/>
  <c r="K2" i="3"/>
  <c r="L2" i="3"/>
  <c r="G5" i="3"/>
  <c r="G6" i="3"/>
  <c r="G7" i="3"/>
  <c r="G8" i="3"/>
  <c r="G9" i="3"/>
  <c r="G4" i="3"/>
  <c r="H9" i="3"/>
  <c r="H8" i="3"/>
  <c r="H7" i="3"/>
  <c r="H6" i="3"/>
  <c r="H5" i="3"/>
  <c r="H4" i="3"/>
  <c r="H3" i="3"/>
  <c r="H2" i="3"/>
  <c r="AM11" i="1"/>
  <c r="AN11" i="1"/>
  <c r="AM10" i="1"/>
  <c r="AN10" i="1"/>
  <c r="AM9" i="1"/>
  <c r="AN9" i="1"/>
  <c r="AM8" i="1"/>
  <c r="AN8" i="1"/>
  <c r="AM5" i="1"/>
  <c r="AN5" i="1"/>
  <c r="AM4" i="1"/>
  <c r="AN4" i="1"/>
  <c r="AM3" i="1"/>
  <c r="AN3" i="1"/>
  <c r="AM2" i="1"/>
  <c r="AN2" i="1"/>
  <c r="AI11" i="1"/>
  <c r="AJ11" i="1"/>
  <c r="AI10" i="1"/>
  <c r="AJ10" i="1"/>
  <c r="AI9" i="1"/>
  <c r="AJ9" i="1"/>
  <c r="AI8" i="1"/>
  <c r="AJ8" i="1"/>
  <c r="AI5" i="1"/>
  <c r="AJ5" i="1"/>
  <c r="AI4" i="1"/>
  <c r="AJ4" i="1"/>
  <c r="AI3" i="1"/>
  <c r="AJ3" i="1"/>
  <c r="AI2" i="1"/>
  <c r="AJ2" i="1"/>
  <c r="AF9" i="1"/>
  <c r="AF8" i="1"/>
  <c r="AA11" i="1"/>
  <c r="AA10" i="1"/>
  <c r="AA9" i="1"/>
  <c r="AA8" i="1"/>
  <c r="AA5" i="1"/>
  <c r="AA4" i="1"/>
  <c r="AA3" i="1"/>
  <c r="AA2" i="1"/>
  <c r="V10" i="1"/>
  <c r="V11" i="1"/>
  <c r="W11" i="1"/>
  <c r="X11" i="1"/>
  <c r="V8" i="1"/>
  <c r="V9" i="1"/>
  <c r="W9" i="1"/>
  <c r="X9" i="1"/>
  <c r="V4" i="1"/>
  <c r="V5" i="1"/>
  <c r="W5" i="1"/>
  <c r="X5" i="1"/>
  <c r="V2" i="1"/>
  <c r="V3" i="1"/>
  <c r="W3" i="1"/>
  <c r="X3" i="1"/>
  <c r="S8" i="1"/>
  <c r="Q8" i="1"/>
  <c r="L10" i="1"/>
  <c r="L11" i="1"/>
  <c r="M11" i="1"/>
  <c r="N11" i="1"/>
  <c r="L8" i="1"/>
  <c r="L9" i="1"/>
  <c r="M9" i="1"/>
  <c r="N9" i="1"/>
  <c r="L4" i="1"/>
  <c r="L5" i="1"/>
  <c r="M5" i="1"/>
  <c r="N5" i="1"/>
  <c r="L2" i="1"/>
  <c r="L3" i="1"/>
  <c r="M3" i="1"/>
  <c r="N3" i="1"/>
  <c r="G10" i="1"/>
  <c r="G11" i="1"/>
  <c r="H11" i="1"/>
  <c r="I11" i="1"/>
  <c r="G8" i="1"/>
  <c r="G9" i="1"/>
  <c r="H9" i="1"/>
  <c r="I9" i="1"/>
  <c r="G4" i="1"/>
  <c r="G5" i="1"/>
  <c r="H5" i="1"/>
  <c r="I5" i="1"/>
  <c r="G2" i="1"/>
  <c r="G3" i="1"/>
  <c r="H3" i="1"/>
  <c r="I3" i="1"/>
  <c r="AE27" i="5"/>
  <c r="C26" i="5"/>
  <c r="D27" i="5"/>
  <c r="AF27" i="5"/>
  <c r="AE26" i="5"/>
  <c r="AF26" i="5"/>
  <c r="AE25" i="5"/>
  <c r="C24" i="5"/>
  <c r="D25" i="5"/>
  <c r="AF25" i="5"/>
  <c r="AE24" i="5"/>
  <c r="AF24" i="5"/>
  <c r="AA27" i="5"/>
  <c r="AB27" i="5"/>
  <c r="AA26" i="5"/>
  <c r="AB26" i="5"/>
  <c r="AA25" i="5"/>
  <c r="AB25" i="5"/>
  <c r="AA24" i="5"/>
  <c r="AB24" i="5"/>
  <c r="W27" i="5"/>
  <c r="X27" i="5"/>
  <c r="W26" i="5"/>
  <c r="X26" i="5"/>
  <c r="W25" i="5"/>
  <c r="X25" i="5"/>
  <c r="W24" i="5"/>
  <c r="X24" i="5"/>
  <c r="S27" i="5"/>
  <c r="T27" i="5"/>
  <c r="S26" i="5"/>
  <c r="T26" i="5"/>
  <c r="S25" i="5"/>
  <c r="T25" i="5"/>
  <c r="S24" i="5"/>
  <c r="T24" i="5"/>
  <c r="O27" i="5"/>
  <c r="P27" i="5"/>
  <c r="O26" i="5"/>
  <c r="P26" i="5"/>
  <c r="O25" i="5"/>
  <c r="P25" i="5"/>
  <c r="O24" i="5"/>
  <c r="P24" i="5"/>
  <c r="K27" i="5"/>
  <c r="L27" i="5"/>
  <c r="K26" i="5"/>
  <c r="L26" i="5"/>
  <c r="K25" i="5"/>
  <c r="L25" i="5"/>
  <c r="K24" i="5"/>
  <c r="L24" i="5"/>
  <c r="G27" i="5"/>
  <c r="H27" i="5"/>
  <c r="G26" i="5"/>
  <c r="H26" i="5"/>
  <c r="G25" i="5"/>
  <c r="H25" i="5"/>
  <c r="G24" i="5"/>
  <c r="H24" i="5"/>
  <c r="K21" i="5"/>
  <c r="C20" i="5"/>
  <c r="C21" i="5"/>
  <c r="D21" i="5"/>
  <c r="L21" i="5"/>
  <c r="K20" i="5"/>
  <c r="L20" i="5"/>
  <c r="K19" i="5"/>
  <c r="C18" i="5"/>
  <c r="C19" i="5"/>
  <c r="D19" i="5"/>
  <c r="L19" i="5"/>
  <c r="K18" i="5"/>
  <c r="L18" i="5"/>
  <c r="K17" i="5"/>
  <c r="C16" i="5"/>
  <c r="C17" i="5"/>
  <c r="D17" i="5"/>
  <c r="L17" i="5"/>
  <c r="K16" i="5"/>
  <c r="L16" i="5"/>
  <c r="K14" i="5"/>
  <c r="C14" i="5"/>
  <c r="C15" i="5"/>
  <c r="D15" i="5"/>
  <c r="L14" i="5"/>
  <c r="K13" i="5"/>
  <c r="C12" i="5"/>
  <c r="C13" i="5"/>
  <c r="D13" i="5"/>
  <c r="L13" i="5"/>
  <c r="K12" i="5"/>
  <c r="L12" i="5"/>
  <c r="K11" i="5"/>
  <c r="C10" i="5"/>
  <c r="C11" i="5"/>
  <c r="D11" i="5"/>
  <c r="L11" i="5"/>
  <c r="K10" i="5"/>
  <c r="L10" i="5"/>
  <c r="K9" i="5"/>
  <c r="C8" i="5"/>
  <c r="C9" i="5"/>
  <c r="D9" i="5"/>
  <c r="L9" i="5"/>
  <c r="K8" i="5"/>
  <c r="L8" i="5"/>
  <c r="K7" i="5"/>
  <c r="C6" i="5"/>
  <c r="C7" i="5"/>
  <c r="D7" i="5"/>
  <c r="L7" i="5"/>
  <c r="K6" i="5"/>
  <c r="L6" i="5"/>
  <c r="K5" i="5"/>
  <c r="C4" i="5"/>
  <c r="C5" i="5"/>
  <c r="D5" i="5"/>
  <c r="L5" i="5"/>
  <c r="K4" i="5"/>
  <c r="L4" i="5"/>
  <c r="K3" i="5"/>
  <c r="C2" i="5"/>
  <c r="C3" i="5"/>
  <c r="D3" i="5"/>
  <c r="L3" i="5"/>
  <c r="K2" i="5"/>
  <c r="L2" i="5"/>
  <c r="G21" i="5"/>
  <c r="H21" i="5"/>
  <c r="G20" i="5"/>
  <c r="H20" i="5"/>
  <c r="G19" i="5"/>
  <c r="H19" i="5"/>
  <c r="G18" i="5"/>
  <c r="H18" i="5"/>
  <c r="G17" i="5"/>
  <c r="H17" i="5"/>
  <c r="G16" i="5"/>
  <c r="H16" i="5"/>
  <c r="G15" i="5"/>
  <c r="H15" i="5"/>
  <c r="G14" i="5"/>
  <c r="H14" i="5"/>
  <c r="G13" i="5"/>
  <c r="H13" i="5"/>
  <c r="G12" i="5"/>
  <c r="H12" i="5"/>
  <c r="G11" i="5"/>
  <c r="H11" i="5"/>
  <c r="G10" i="5"/>
  <c r="H10" i="5"/>
  <c r="G9" i="5"/>
  <c r="H9" i="5"/>
  <c r="G8" i="5"/>
  <c r="H8" i="5"/>
  <c r="G7" i="5"/>
  <c r="H7" i="5"/>
  <c r="G6" i="5"/>
  <c r="H6" i="5"/>
  <c r="G5" i="5"/>
  <c r="H5" i="5"/>
  <c r="G4" i="5"/>
  <c r="H4" i="5"/>
  <c r="G3" i="5"/>
  <c r="H3" i="5"/>
  <c r="G2" i="5"/>
  <c r="H2" i="5"/>
</calcChain>
</file>

<file path=xl/sharedStrings.xml><?xml version="1.0" encoding="utf-8"?>
<sst xmlns="http://schemas.openxmlformats.org/spreadsheetml/2006/main" count="554" uniqueCount="223">
  <si>
    <t>Fas_C</t>
  </si>
  <si>
    <t>Fas_VE</t>
  </si>
  <si>
    <t>InsR_C</t>
  </si>
  <si>
    <t>InsR_VE</t>
  </si>
  <si>
    <t>Lass5_C</t>
  </si>
  <si>
    <t>Lass5_VE</t>
  </si>
  <si>
    <t>Leptin_C</t>
  </si>
  <si>
    <t>Leptin_VE</t>
  </si>
  <si>
    <t>NGF_C</t>
  </si>
  <si>
    <t>NGF_VE</t>
  </si>
  <si>
    <t>EF1_VE3</t>
  </si>
  <si>
    <t>EF1_VE4</t>
  </si>
  <si>
    <t>EF1_VE5</t>
  </si>
  <si>
    <t>FAS_C1</t>
  </si>
  <si>
    <t>FAS_C2</t>
  </si>
  <si>
    <t>FAS_C3</t>
  </si>
  <si>
    <t>FAS_C4</t>
  </si>
  <si>
    <t>FAS_C5</t>
  </si>
  <si>
    <t>FAS_VE1</t>
  </si>
  <si>
    <t>FAS_VE2</t>
  </si>
  <si>
    <t>FAS_VE3</t>
  </si>
  <si>
    <t>FAS_VE4</t>
  </si>
  <si>
    <t>FAS_VE5</t>
  </si>
  <si>
    <t>Normalized</t>
    <phoneticPr fontId="1" type="noConversion"/>
  </si>
  <si>
    <t>Hsp70_CgC3</t>
  </si>
  <si>
    <t>Hsp70_CgC4</t>
  </si>
  <si>
    <t>Hsp70_CgVt1</t>
  </si>
  <si>
    <t>Hsp70_CgVt2</t>
  </si>
  <si>
    <t>Hsp70_CgVt3</t>
  </si>
  <si>
    <t>Hsp70_CgVt4</t>
  </si>
  <si>
    <t>Hsp70_CgC1</t>
  </si>
  <si>
    <t>Lass5_CgC2</t>
  </si>
  <si>
    <t>Lass5_CgC3</t>
  </si>
  <si>
    <t>Lass5_CgC4</t>
  </si>
  <si>
    <t>Lass5_CgVt1</t>
  </si>
  <si>
    <t>Lass5_CgVt2</t>
  </si>
  <si>
    <t>Lass5_CgVt3</t>
  </si>
  <si>
    <t>Lass5_CgVt4</t>
  </si>
  <si>
    <t>Lass5_CgC1</t>
  </si>
  <si>
    <t>Average</t>
    <phoneticPr fontId="1" type="noConversion"/>
  </si>
  <si>
    <t>Expression1</t>
    <phoneticPr fontId="1" type="noConversion"/>
  </si>
  <si>
    <t>Expression 2</t>
    <phoneticPr fontId="1" type="noConversion"/>
  </si>
  <si>
    <t>Expression2</t>
    <phoneticPr fontId="1" type="noConversion"/>
  </si>
  <si>
    <t>Average</t>
    <phoneticPr fontId="1" type="noConversion"/>
  </si>
  <si>
    <t>Normalized</t>
    <phoneticPr fontId="1" type="noConversion"/>
  </si>
  <si>
    <t>Ct</t>
    <phoneticPr fontId="1" type="noConversion"/>
  </si>
  <si>
    <t>10^(-(.3012*x)+11.434)</t>
    <phoneticPr fontId="1" type="noConversion"/>
  </si>
  <si>
    <t>Expression</t>
    <phoneticPr fontId="1" type="noConversion"/>
  </si>
  <si>
    <t>Avg</t>
    <phoneticPr fontId="1" type="noConversion"/>
  </si>
  <si>
    <t>mantle</t>
    <phoneticPr fontId="1" type="noConversion"/>
  </si>
  <si>
    <t>Normalized</t>
    <phoneticPr fontId="1" type="noConversion"/>
  </si>
  <si>
    <t>Lass5_mantle</t>
  </si>
  <si>
    <t>EF1a_mantle</t>
  </si>
  <si>
    <t>Leptin_mantle</t>
  </si>
  <si>
    <t>InsR_mantle</t>
  </si>
  <si>
    <t>NGF_mantle</t>
  </si>
  <si>
    <t>Lass5_gill</t>
  </si>
  <si>
    <t>EF1a_gill</t>
  </si>
  <si>
    <t>Leptin_gill</t>
  </si>
  <si>
    <t>InsR_gill</t>
  </si>
  <si>
    <t>NGF_gill</t>
  </si>
  <si>
    <t>Lass5_DG</t>
  </si>
  <si>
    <t>EF1a_DG</t>
  </si>
  <si>
    <t>Sptlc1_DG</t>
  </si>
  <si>
    <t>Sptlc1_gill</t>
  </si>
  <si>
    <t>Sptlc1_mantle</t>
  </si>
  <si>
    <t>Sptlc1_muscle</t>
  </si>
  <si>
    <t>EF1_C</t>
    <phoneticPr fontId="1" type="noConversion"/>
  </si>
  <si>
    <t>EF1_C</t>
    <phoneticPr fontId="1" type="noConversion"/>
  </si>
  <si>
    <t>EF1_VE</t>
    <phoneticPr fontId="1" type="noConversion"/>
  </si>
  <si>
    <t>PE2_C</t>
  </si>
  <si>
    <t>PE2_VE</t>
  </si>
  <si>
    <t>Sptlc1_C</t>
  </si>
  <si>
    <t>Sptlc1_VE</t>
  </si>
  <si>
    <t>Leptin_DG</t>
  </si>
  <si>
    <t>InsR_DG</t>
  </si>
  <si>
    <t>NGF_DG</t>
  </si>
  <si>
    <t>Lass5_muscle</t>
  </si>
  <si>
    <t>EF1a_muscle</t>
  </si>
  <si>
    <t>Leptin_muscle</t>
  </si>
  <si>
    <t>InsR_muscle</t>
  </si>
  <si>
    <t>NGF_muscle</t>
  </si>
  <si>
    <t>Lass5_hemolymph</t>
  </si>
  <si>
    <t>EF1a_hemolymph</t>
  </si>
  <si>
    <t>Leptin_hemolymph</t>
  </si>
  <si>
    <t>InsR_hemolymph</t>
  </si>
  <si>
    <t>NGF_hemolymph</t>
  </si>
  <si>
    <t>Sample</t>
    <phoneticPr fontId="1" type="noConversion"/>
  </si>
  <si>
    <t>gill</t>
    <phoneticPr fontId="1" type="noConversion"/>
  </si>
  <si>
    <t>DG</t>
    <phoneticPr fontId="1" type="noConversion"/>
  </si>
  <si>
    <t>muscle</t>
    <phoneticPr fontId="1" type="noConversion"/>
  </si>
  <si>
    <t>Hsp_mantle</t>
    <phoneticPr fontId="1" type="noConversion"/>
  </si>
  <si>
    <t>Hsp_gill</t>
    <phoneticPr fontId="1" type="noConversion"/>
  </si>
  <si>
    <t>Hsp_DG</t>
    <phoneticPr fontId="1" type="noConversion"/>
  </si>
  <si>
    <t>Hsp_muscle</t>
    <phoneticPr fontId="1" type="noConversion"/>
  </si>
  <si>
    <t>x</t>
    <phoneticPr fontId="1" type="noConversion"/>
  </si>
  <si>
    <t>x</t>
    <phoneticPr fontId="1" type="noConversion"/>
  </si>
  <si>
    <t>N/A</t>
  </si>
  <si>
    <t>neg</t>
    <phoneticPr fontId="1" type="noConversion"/>
  </si>
  <si>
    <t>FAS_DG</t>
  </si>
  <si>
    <t>FAS_gill</t>
  </si>
  <si>
    <t>FAS_mantle</t>
  </si>
  <si>
    <t>FAS_muscle</t>
  </si>
  <si>
    <t>x</t>
    <phoneticPr fontId="1" type="noConversion"/>
  </si>
  <si>
    <t>MHC_DG</t>
  </si>
  <si>
    <t>MHC_gill</t>
  </si>
  <si>
    <t>MHC_mantle</t>
  </si>
  <si>
    <t>MHC_muscle</t>
  </si>
  <si>
    <t>EF1</t>
    <phoneticPr fontId="1" type="noConversion"/>
  </si>
  <si>
    <t>CgVt1</t>
    <phoneticPr fontId="1" type="noConversion"/>
  </si>
  <si>
    <t>CgVt2</t>
    <phoneticPr fontId="1" type="noConversion"/>
  </si>
  <si>
    <t>CgVt3</t>
    <phoneticPr fontId="1" type="noConversion"/>
  </si>
  <si>
    <t>CgVt4</t>
    <phoneticPr fontId="1" type="noConversion"/>
  </si>
  <si>
    <t>CgC1</t>
    <phoneticPr fontId="1" type="noConversion"/>
  </si>
  <si>
    <t>CgC2</t>
    <phoneticPr fontId="1" type="noConversion"/>
  </si>
  <si>
    <t>Sptlc1_C1</t>
  </si>
  <si>
    <t>Sptlc1_C2</t>
  </si>
  <si>
    <t>Sptlc1_C3</t>
  </si>
  <si>
    <t>Sptlc1_C4</t>
  </si>
  <si>
    <t>Sptlc1_C5</t>
  </si>
  <si>
    <t>Sptlc1_VE1</t>
  </si>
  <si>
    <t>Sptlc1_VE2</t>
  </si>
  <si>
    <t>Sptlc1_VE3</t>
  </si>
  <si>
    <t>Sptlc1_VE4</t>
  </si>
  <si>
    <t>Sptlc1_VE5</t>
  </si>
  <si>
    <t>Hsp70_2000A</t>
  </si>
  <si>
    <t>Hsp70_280C</t>
  </si>
  <si>
    <t>Hsp70_380A</t>
  </si>
  <si>
    <t>Hsp70_750E</t>
  </si>
  <si>
    <t>Lass5_2000A</t>
  </si>
  <si>
    <t>Lass5_280C</t>
  </si>
  <si>
    <t>Lass5_380A</t>
  </si>
  <si>
    <t>Lass5_750E</t>
  </si>
  <si>
    <t>NGF_2000A</t>
  </si>
  <si>
    <t>NGF_280C</t>
  </si>
  <si>
    <t>NGF_380A</t>
  </si>
  <si>
    <t>NGF_750E</t>
  </si>
  <si>
    <t>Sptlc1_2000A</t>
  </si>
  <si>
    <t>Sptlc1_280C</t>
  </si>
  <si>
    <t>Sptlc1_380A</t>
  </si>
  <si>
    <t>Sptlc1_750E</t>
  </si>
  <si>
    <t>na</t>
    <phoneticPr fontId="1" type="noConversion"/>
  </si>
  <si>
    <t>CgC3</t>
    <phoneticPr fontId="1" type="noConversion"/>
  </si>
  <si>
    <t>CgC4</t>
    <phoneticPr fontId="1" type="noConversion"/>
  </si>
  <si>
    <t>Hsp70</t>
    <phoneticPr fontId="1" type="noConversion"/>
  </si>
  <si>
    <t>Lass5</t>
    <phoneticPr fontId="1" type="noConversion"/>
  </si>
  <si>
    <t>Sample</t>
    <phoneticPr fontId="1" type="noConversion"/>
  </si>
  <si>
    <t>Ct</t>
    <phoneticPr fontId="1" type="noConversion"/>
  </si>
  <si>
    <t>EF1_CgC1</t>
    <phoneticPr fontId="1" type="noConversion"/>
  </si>
  <si>
    <t>EF1_CgC2</t>
    <phoneticPr fontId="1" type="noConversion"/>
  </si>
  <si>
    <t>EF1_CgC3</t>
    <phoneticPr fontId="1" type="noConversion"/>
  </si>
  <si>
    <t>EF1_CgC4</t>
    <phoneticPr fontId="1" type="noConversion"/>
  </si>
  <si>
    <t>EF1_CgVt1</t>
    <phoneticPr fontId="1" type="noConversion"/>
  </si>
  <si>
    <t>EF1_CgVt2</t>
    <phoneticPr fontId="1" type="noConversion"/>
  </si>
  <si>
    <t>EF1_CgVt3</t>
    <phoneticPr fontId="1" type="noConversion"/>
  </si>
  <si>
    <t>EF1_CgVt4</t>
    <phoneticPr fontId="1" type="noConversion"/>
  </si>
  <si>
    <t>Normalized</t>
    <phoneticPr fontId="1" type="noConversion"/>
  </si>
  <si>
    <t>Hsp70_CgC2</t>
  </si>
  <si>
    <t>EF1_2000A</t>
  </si>
  <si>
    <t>EF1_280C</t>
  </si>
  <si>
    <t>EF1_380A</t>
  </si>
  <si>
    <t>EF1_750E</t>
  </si>
  <si>
    <t>FAS_2000A</t>
  </si>
  <si>
    <t>FAS_280C</t>
  </si>
  <si>
    <t>FAS_380A</t>
  </si>
  <si>
    <t>FAS_750E</t>
  </si>
  <si>
    <t>Average</t>
    <phoneticPr fontId="1" type="noConversion"/>
  </si>
  <si>
    <t>EF1_C1</t>
  </si>
  <si>
    <t>EF1_C2</t>
  </si>
  <si>
    <t>EF1_C3</t>
  </si>
  <si>
    <t>EF1_C4</t>
  </si>
  <si>
    <t>EF1_C5</t>
  </si>
  <si>
    <t>EF1_VE1</t>
  </si>
  <si>
    <t>EF1_VE2</t>
  </si>
  <si>
    <t>A01</t>
  </si>
  <si>
    <t>A02</t>
  </si>
  <si>
    <t>B01</t>
  </si>
  <si>
    <t>B02</t>
  </si>
  <si>
    <t>C01</t>
  </si>
  <si>
    <t>C02</t>
  </si>
  <si>
    <t>D01</t>
  </si>
  <si>
    <t>D02</t>
  </si>
  <si>
    <t>E01</t>
  </si>
  <si>
    <t>E02</t>
  </si>
  <si>
    <t>F01</t>
  </si>
  <si>
    <t>F02</t>
  </si>
  <si>
    <t>G01</t>
  </si>
  <si>
    <t>G02</t>
  </si>
  <si>
    <t>H01</t>
  </si>
  <si>
    <t>H02</t>
  </si>
  <si>
    <t>dg</t>
  </si>
  <si>
    <t>con</t>
  </si>
  <si>
    <t>vib</t>
  </si>
  <si>
    <t>gill</t>
  </si>
  <si>
    <t>mantle</t>
  </si>
  <si>
    <t>muscle</t>
  </si>
  <si>
    <t>well</t>
  </si>
  <si>
    <t>sample</t>
  </si>
  <si>
    <t>Ct</t>
  </si>
  <si>
    <t>SMase_DG</t>
  </si>
  <si>
    <t>SMase_gill</t>
  </si>
  <si>
    <t>SMase_mantle</t>
  </si>
  <si>
    <t>SMase_muscle</t>
  </si>
  <si>
    <t>SMase_2000A</t>
  </si>
  <si>
    <t>SMase_280C</t>
  </si>
  <si>
    <t>SMase_380A</t>
  </si>
  <si>
    <t>SMase_750E</t>
  </si>
  <si>
    <t>SMase_C</t>
  </si>
  <si>
    <t>SMase_VE</t>
  </si>
  <si>
    <t>Hsp_C</t>
  </si>
  <si>
    <t>Hsp_VE</t>
  </si>
  <si>
    <t>3KDSR_mantle</t>
  </si>
  <si>
    <t>3KDSR_muscle</t>
  </si>
  <si>
    <t>3KDSR_DG</t>
  </si>
  <si>
    <t>3KDSR_gill</t>
  </si>
  <si>
    <t>Cmglc_mantle</t>
  </si>
  <si>
    <t>Cmglc_muscle</t>
  </si>
  <si>
    <t>Cmglc_DG</t>
  </si>
  <si>
    <t>Cmglc_gill</t>
  </si>
  <si>
    <t>ACMase_mantle</t>
  </si>
  <si>
    <t>ACMase_muscle</t>
  </si>
  <si>
    <t>ACMase_DG</t>
  </si>
  <si>
    <t>ACMase_gill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</si>
</sst>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">
    <xf numFmtId="0" fontId="0" fillId="0" borderId="0" xfId="0"/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"/>
  <sheetViews>
    <sheetView tabSelected="1" view="pageLayout" topLeftCell="AS1" workbookViewId="0">
      <selection activeCell="AY2" sqref="AY2:AZ3"/>
    </sheetView>
  </sheetViews>
  <sheetFormatPr baseColWidth="10" defaultRowHeight="13" x14ac:dyDescent="0"/>
  <cols>
    <col min="1" max="1" width="14.85546875" bestFit="1" customWidth="1"/>
    <col min="31" max="31" width="12.28515625" bestFit="1" customWidth="1"/>
  </cols>
  <sheetData>
    <row r="1" spans="1:53">
      <c r="A1" t="s">
        <v>87</v>
      </c>
      <c r="B1" t="s">
        <v>45</v>
      </c>
      <c r="C1" t="s">
        <v>47</v>
      </c>
      <c r="D1" t="s">
        <v>48</v>
      </c>
      <c r="E1" t="s">
        <v>87</v>
      </c>
      <c r="F1" t="s">
        <v>45</v>
      </c>
      <c r="G1" t="s">
        <v>47</v>
      </c>
      <c r="H1" t="s">
        <v>48</v>
      </c>
      <c r="I1" t="s">
        <v>50</v>
      </c>
      <c r="J1" t="s">
        <v>87</v>
      </c>
      <c r="K1" t="s">
        <v>45</v>
      </c>
      <c r="L1" t="s">
        <v>47</v>
      </c>
      <c r="M1" t="s">
        <v>48</v>
      </c>
      <c r="N1" t="s">
        <v>50</v>
      </c>
      <c r="O1" t="s">
        <v>87</v>
      </c>
      <c r="P1" t="s">
        <v>45</v>
      </c>
      <c r="Q1" t="s">
        <v>47</v>
      </c>
      <c r="R1" t="s">
        <v>48</v>
      </c>
      <c r="S1" t="s">
        <v>50</v>
      </c>
      <c r="T1" t="s">
        <v>87</v>
      </c>
      <c r="U1" t="s">
        <v>45</v>
      </c>
      <c r="V1" t="s">
        <v>47</v>
      </c>
      <c r="W1" t="s">
        <v>48</v>
      </c>
      <c r="X1" t="s">
        <v>50</v>
      </c>
      <c r="Y1" t="s">
        <v>87</v>
      </c>
      <c r="Z1" t="s">
        <v>45</v>
      </c>
      <c r="AA1" t="s">
        <v>47</v>
      </c>
      <c r="AB1" t="s">
        <v>50</v>
      </c>
      <c r="AC1" t="s">
        <v>87</v>
      </c>
      <c r="AD1" t="s">
        <v>45</v>
      </c>
      <c r="AE1" t="s">
        <v>47</v>
      </c>
      <c r="AF1" t="s">
        <v>50</v>
      </c>
      <c r="AG1" t="s">
        <v>87</v>
      </c>
      <c r="AH1" t="s">
        <v>45</v>
      </c>
      <c r="AI1" t="s">
        <v>47</v>
      </c>
      <c r="AJ1" t="s">
        <v>50</v>
      </c>
      <c r="AK1" t="s">
        <v>146</v>
      </c>
      <c r="AL1" t="s">
        <v>147</v>
      </c>
      <c r="AM1" t="s">
        <v>47</v>
      </c>
      <c r="AN1" t="s">
        <v>156</v>
      </c>
      <c r="AO1" t="s">
        <v>87</v>
      </c>
      <c r="AP1" t="s">
        <v>45</v>
      </c>
      <c r="AQ1" t="s">
        <v>47</v>
      </c>
      <c r="AR1" t="s">
        <v>23</v>
      </c>
      <c r="AS1" t="s">
        <v>87</v>
      </c>
      <c r="AT1" t="s">
        <v>47</v>
      </c>
      <c r="AU1" t="s">
        <v>23</v>
      </c>
      <c r="AV1" t="s">
        <v>87</v>
      </c>
      <c r="AW1" t="s">
        <v>47</v>
      </c>
      <c r="AX1" t="s">
        <v>23</v>
      </c>
      <c r="AY1" t="s">
        <v>87</v>
      </c>
      <c r="AZ1" t="s">
        <v>47</v>
      </c>
      <c r="BA1" t="s">
        <v>23</v>
      </c>
    </row>
    <row r="2" spans="1:53">
      <c r="A2" t="s">
        <v>62</v>
      </c>
      <c r="B2">
        <v>32.81</v>
      </c>
      <c r="C2">
        <f>10^(-(0.3012*B2)+11.434)</f>
        <v>35.614594178000338</v>
      </c>
      <c r="D2" t="s">
        <v>89</v>
      </c>
      <c r="E2" t="s">
        <v>75</v>
      </c>
      <c r="F2">
        <v>38.020000000000003</v>
      </c>
      <c r="G2">
        <f>10^(-(0.3012*F2)+11.434)</f>
        <v>0.96023161338315355</v>
      </c>
      <c r="J2" t="s">
        <v>61</v>
      </c>
      <c r="K2">
        <v>34.020000000000003</v>
      </c>
      <c r="L2">
        <f>10^(-(0.3012*K2)+11.434)</f>
        <v>15.387781114492897</v>
      </c>
      <c r="O2" t="s">
        <v>74</v>
      </c>
      <c r="P2">
        <v>0</v>
      </c>
      <c r="Q2">
        <v>0</v>
      </c>
      <c r="T2" t="s">
        <v>76</v>
      </c>
      <c r="U2">
        <v>37.4</v>
      </c>
      <c r="V2">
        <f>10^(-(0.3012*U2)+11.434)</f>
        <v>1.4761143423980292</v>
      </c>
      <c r="Y2" t="s">
        <v>93</v>
      </c>
      <c r="Z2">
        <v>28.92</v>
      </c>
      <c r="AA2">
        <f>10^(-(0.3012*Z2)+11.434)</f>
        <v>528.80554442981975</v>
      </c>
      <c r="AB2">
        <v>15.208348823551797</v>
      </c>
      <c r="AC2" t="s">
        <v>99</v>
      </c>
      <c r="AD2">
        <v>0</v>
      </c>
      <c r="AE2">
        <v>0</v>
      </c>
      <c r="AF2">
        <v>0</v>
      </c>
      <c r="AG2" t="s">
        <v>104</v>
      </c>
      <c r="AH2">
        <v>37.71</v>
      </c>
      <c r="AI2">
        <f>10^(-(0.3012*AH2)+11.434)</f>
        <v>1.1905509886346182</v>
      </c>
      <c r="AJ2">
        <f>AI2/D3</f>
        <v>3.4240024368319945E-2</v>
      </c>
      <c r="AK2" t="s">
        <v>63</v>
      </c>
      <c r="AL2">
        <v>35.69</v>
      </c>
      <c r="AM2">
        <f>10^(-(0.3012*AL2)+11.434)</f>
        <v>4.8325015277640428</v>
      </c>
      <c r="AN2">
        <f>AM2/D3</f>
        <v>0.13898184256715243</v>
      </c>
      <c r="AO2" t="s">
        <v>199</v>
      </c>
      <c r="AP2">
        <v>29.29</v>
      </c>
      <c r="AQ2">
        <f>10^(-(0.3012*AP2)+11.434)</f>
        <v>409.12121458245116</v>
      </c>
      <c r="AR2">
        <f>AQ2/D3</f>
        <v>11.76624982098852</v>
      </c>
      <c r="AS2" t="s">
        <v>213</v>
      </c>
      <c r="AT2">
        <v>3.0372971299929072E-10</v>
      </c>
      <c r="AV2" t="s">
        <v>217</v>
      </c>
      <c r="AW2">
        <v>3.0718171366640037E-9</v>
      </c>
      <c r="AY2" t="s">
        <v>221</v>
      </c>
      <c r="AZ2">
        <v>1.1858964175731528E-9</v>
      </c>
    </row>
    <row r="3" spans="1:53">
      <c r="A3" t="s">
        <v>62</v>
      </c>
      <c r="B3">
        <v>32.880000000000003</v>
      </c>
      <c r="C3">
        <f t="shared" ref="C3:C11" si="0">10^(-(0.3012*B3)+11.434)</f>
        <v>33.926886039879243</v>
      </c>
      <c r="D3">
        <f>AVERAGE(C2:C3)</f>
        <v>34.770740108939791</v>
      </c>
      <c r="E3" t="s">
        <v>75</v>
      </c>
      <c r="F3">
        <v>38.130000000000003</v>
      </c>
      <c r="G3">
        <f t="shared" ref="G3:G11" si="1">10^(-(0.3012*F3)+11.434)</f>
        <v>0.88970083876632111</v>
      </c>
      <c r="H3">
        <f>AVERAGE(G2:G3)</f>
        <v>0.92496622607473733</v>
      </c>
      <c r="I3">
        <f>H3/D3</f>
        <v>2.6601856134690741E-2</v>
      </c>
      <c r="J3" t="s">
        <v>61</v>
      </c>
      <c r="K3">
        <v>34.119999999999997</v>
      </c>
      <c r="L3">
        <f t="shared" ref="L3:L11" si="2">10^(-(0.3012*K3)+11.434)</f>
        <v>14.356745441358713</v>
      </c>
      <c r="M3">
        <f>AVERAGE(L2:L3)</f>
        <v>14.872263277925805</v>
      </c>
      <c r="N3">
        <f>M3/D3</f>
        <v>0.42772351785810986</v>
      </c>
      <c r="O3" t="s">
        <v>74</v>
      </c>
      <c r="P3">
        <v>0</v>
      </c>
      <c r="Q3">
        <v>0</v>
      </c>
      <c r="T3" t="s">
        <v>76</v>
      </c>
      <c r="U3">
        <v>37.729999999999997</v>
      </c>
      <c r="V3">
        <f t="shared" ref="V3:V11" si="3">10^(-(0.3012*U3)+11.434)</f>
        <v>1.1741511289061135</v>
      </c>
      <c r="W3">
        <f>AVERAGE(V2:V3)</f>
        <v>1.3251327356520712</v>
      </c>
      <c r="X3">
        <f>W3/D3</f>
        <v>3.8110570309988046E-2</v>
      </c>
      <c r="Y3" t="s">
        <v>93</v>
      </c>
      <c r="Z3">
        <v>28.64</v>
      </c>
      <c r="AA3">
        <f t="shared" ref="AA3:AA11" si="4">10^(-(0.3012*Z3)+11.434)</f>
        <v>642.14336569621548</v>
      </c>
      <c r="AB3">
        <v>18.467923423094355</v>
      </c>
      <c r="AC3" t="s">
        <v>99</v>
      </c>
      <c r="AD3" t="s">
        <v>103</v>
      </c>
      <c r="AE3">
        <v>0</v>
      </c>
      <c r="AF3">
        <v>0</v>
      </c>
      <c r="AG3" t="s">
        <v>104</v>
      </c>
      <c r="AH3">
        <v>37.86</v>
      </c>
      <c r="AI3">
        <f t="shared" ref="AI3:AI11" si="5">10^(-(0.3012*AH3)+11.434)</f>
        <v>1.0729216282319562</v>
      </c>
      <c r="AJ3">
        <f>AI3/D3</f>
        <v>3.0857025903687937E-2</v>
      </c>
      <c r="AK3" t="s">
        <v>63</v>
      </c>
      <c r="AL3">
        <v>35.409999999999997</v>
      </c>
      <c r="AM3">
        <f t="shared" ref="AM3:AM11" si="6">10^(-(0.3012*AL3)+11.434)</f>
        <v>5.868241792200692</v>
      </c>
      <c r="AN3">
        <f>AM3/D3</f>
        <v>0.16876953938325653</v>
      </c>
      <c r="AO3" t="s">
        <v>199</v>
      </c>
      <c r="AP3">
        <v>31.04</v>
      </c>
      <c r="AQ3">
        <f t="shared" ref="AQ3:AQ11" si="7">10^(-(0.3012*AP3)+11.434)</f>
        <v>121.54917067050812</v>
      </c>
      <c r="AR3">
        <f>AQ3/D3</f>
        <v>3.4957314768015828</v>
      </c>
      <c r="AS3" t="s">
        <v>214</v>
      </c>
      <c r="AT3">
        <v>4.7241843073721195E-10</v>
      </c>
      <c r="AV3" t="s">
        <v>218</v>
      </c>
      <c r="AW3">
        <v>2.2957407728286348E-9</v>
      </c>
      <c r="AY3" t="s">
        <v>222</v>
      </c>
      <c r="AZ3">
        <v>1.13608265051845E-9</v>
      </c>
    </row>
    <row r="4" spans="1:53">
      <c r="A4" t="s">
        <v>57</v>
      </c>
      <c r="B4">
        <v>33.619999999999997</v>
      </c>
      <c r="C4">
        <f t="shared" si="0"/>
        <v>20.307478401386007</v>
      </c>
      <c r="D4" t="s">
        <v>88</v>
      </c>
      <c r="E4" t="s">
        <v>59</v>
      </c>
      <c r="F4">
        <v>38.17</v>
      </c>
      <c r="G4">
        <f t="shared" si="1"/>
        <v>0.86535837267448412</v>
      </c>
      <c r="J4" t="s">
        <v>56</v>
      </c>
      <c r="K4">
        <v>33.229999999999997</v>
      </c>
      <c r="L4">
        <f t="shared" si="2"/>
        <v>26.61484859949476</v>
      </c>
      <c r="O4" t="s">
        <v>58</v>
      </c>
      <c r="P4">
        <v>0</v>
      </c>
      <c r="Q4">
        <v>0</v>
      </c>
      <c r="T4" t="s">
        <v>60</v>
      </c>
      <c r="U4">
        <v>38.89</v>
      </c>
      <c r="V4">
        <f t="shared" si="3"/>
        <v>0.5252088070297628</v>
      </c>
      <c r="Y4" t="s">
        <v>92</v>
      </c>
      <c r="Z4">
        <v>29.02</v>
      </c>
      <c r="AA4">
        <f t="shared" si="4"/>
        <v>493.37370559603374</v>
      </c>
      <c r="AB4">
        <v>22.864610507803629</v>
      </c>
      <c r="AC4" t="s">
        <v>100</v>
      </c>
      <c r="AD4">
        <v>0</v>
      </c>
      <c r="AE4">
        <v>0</v>
      </c>
      <c r="AF4">
        <v>0</v>
      </c>
      <c r="AG4" t="s">
        <v>105</v>
      </c>
      <c r="AH4">
        <v>39.58</v>
      </c>
      <c r="AI4">
        <f t="shared" si="5"/>
        <v>0.32546478112565308</v>
      </c>
      <c r="AJ4">
        <f>AI4/D5</f>
        <v>1.5083141582212117E-2</v>
      </c>
      <c r="AK4" t="s">
        <v>64</v>
      </c>
      <c r="AL4">
        <v>34.869999999999997</v>
      </c>
      <c r="AM4">
        <f t="shared" si="6"/>
        <v>8.5340660541508768</v>
      </c>
      <c r="AN4">
        <f>AM4/D5</f>
        <v>0.39549755927973201</v>
      </c>
      <c r="AO4" t="s">
        <v>200</v>
      </c>
      <c r="AP4">
        <v>38.15</v>
      </c>
      <c r="AQ4">
        <f t="shared" si="7"/>
        <v>0.87744519487085193</v>
      </c>
      <c r="AR4">
        <f>AQ4/D5</f>
        <v>4.0663785676273316E-2</v>
      </c>
      <c r="AS4" t="s">
        <v>211</v>
      </c>
      <c r="AT4">
        <v>2.7539443434195608E-10</v>
      </c>
      <c r="AV4" t="s">
        <v>215</v>
      </c>
      <c r="AW4">
        <v>2.6883742622816839E-10</v>
      </c>
      <c r="AY4" t="s">
        <v>219</v>
      </c>
      <c r="AZ4">
        <v>7.4746221313099013E-10</v>
      </c>
    </row>
    <row r="5" spans="1:53">
      <c r="A5" t="s">
        <v>57</v>
      </c>
      <c r="B5">
        <v>33.450000000000003</v>
      </c>
      <c r="C5">
        <f t="shared" si="0"/>
        <v>22.848621321165279</v>
      </c>
      <c r="D5">
        <f>AVERAGE(C4:C5)</f>
        <v>21.578049861275645</v>
      </c>
      <c r="E5" t="s">
        <v>59</v>
      </c>
      <c r="F5">
        <v>38.159999999999997</v>
      </c>
      <c r="G5">
        <f t="shared" si="1"/>
        <v>0.87138082716140386</v>
      </c>
      <c r="H5">
        <f>AVERAGE(G4:G5)</f>
        <v>0.86836959991794394</v>
      </c>
      <c r="I5">
        <f>H5/D5</f>
        <v>4.0243191831544317E-2</v>
      </c>
      <c r="J5" t="s">
        <v>56</v>
      </c>
      <c r="K5">
        <v>33.020000000000003</v>
      </c>
      <c r="L5">
        <f t="shared" si="2"/>
        <v>30.787611664107992</v>
      </c>
      <c r="M5">
        <f>AVERAGE(L4:L5)</f>
        <v>28.701230131801374</v>
      </c>
      <c r="N5">
        <f>M5/D5</f>
        <v>1.3301123278665288</v>
      </c>
      <c r="O5" t="s">
        <v>58</v>
      </c>
      <c r="P5">
        <v>0</v>
      </c>
      <c r="Q5">
        <v>0</v>
      </c>
      <c r="T5" t="s">
        <v>60</v>
      </c>
      <c r="U5">
        <v>39.15</v>
      </c>
      <c r="V5">
        <f t="shared" si="3"/>
        <v>0.43855089332495084</v>
      </c>
      <c r="W5">
        <f>AVERAGE(V4:V5)</f>
        <v>0.48187985017735679</v>
      </c>
      <c r="X5">
        <f>W5/D5</f>
        <v>2.23319462729645E-2</v>
      </c>
      <c r="Y5" t="s">
        <v>92</v>
      </c>
      <c r="Z5">
        <v>28.88</v>
      </c>
      <c r="AA5">
        <f t="shared" si="4"/>
        <v>543.68080471611734</v>
      </c>
      <c r="AB5">
        <v>25.196012068348061</v>
      </c>
      <c r="AC5" t="s">
        <v>100</v>
      </c>
      <c r="AD5">
        <v>0</v>
      </c>
      <c r="AE5">
        <v>0</v>
      </c>
      <c r="AF5">
        <v>0</v>
      </c>
      <c r="AG5" t="s">
        <v>105</v>
      </c>
      <c r="AH5">
        <v>39.81</v>
      </c>
      <c r="AI5">
        <f t="shared" si="5"/>
        <v>0.2774776450562545</v>
      </c>
      <c r="AJ5">
        <f>AI5/D5</f>
        <v>1.2859254976244209E-2</v>
      </c>
      <c r="AK5" t="s">
        <v>64</v>
      </c>
      <c r="AL5">
        <v>34.75</v>
      </c>
      <c r="AM5">
        <f t="shared" si="6"/>
        <v>9.2747027591886511</v>
      </c>
      <c r="AN5">
        <f>AM5/D5</f>
        <v>0.42982117563057443</v>
      </c>
      <c r="AO5" t="s">
        <v>200</v>
      </c>
      <c r="AP5">
        <v>40</v>
      </c>
      <c r="AQ5">
        <f t="shared" si="7"/>
        <v>0.24322040090738006</v>
      </c>
      <c r="AR5">
        <f>AQ5/D5</f>
        <v>1.1271658118830644E-2</v>
      </c>
      <c r="AS5" t="s">
        <v>212</v>
      </c>
      <c r="AT5">
        <v>1.0189059906448708E-10</v>
      </c>
      <c r="AV5" t="s">
        <v>216</v>
      </c>
      <c r="AW5">
        <v>8.6811506891987059E-11</v>
      </c>
      <c r="AY5" t="s">
        <v>220</v>
      </c>
      <c r="AZ5">
        <v>4.7899368153476784E-10</v>
      </c>
    </row>
    <row r="6" spans="1:53">
      <c r="A6" t="s">
        <v>83</v>
      </c>
      <c r="B6">
        <v>0</v>
      </c>
      <c r="C6">
        <v>0</v>
      </c>
      <c r="E6" t="s">
        <v>85</v>
      </c>
      <c r="F6">
        <v>0</v>
      </c>
      <c r="G6">
        <v>0</v>
      </c>
      <c r="J6" t="s">
        <v>82</v>
      </c>
      <c r="K6">
        <v>0</v>
      </c>
      <c r="L6">
        <v>0</v>
      </c>
      <c r="O6" t="s">
        <v>84</v>
      </c>
      <c r="P6">
        <v>0</v>
      </c>
      <c r="Q6">
        <v>0</v>
      </c>
      <c r="T6" t="s">
        <v>86</v>
      </c>
      <c r="U6">
        <v>0</v>
      </c>
      <c r="V6">
        <v>0</v>
      </c>
      <c r="Y6" t="s">
        <v>95</v>
      </c>
      <c r="AC6" t="s">
        <v>95</v>
      </c>
      <c r="AD6" t="s">
        <v>103</v>
      </c>
      <c r="AE6">
        <v>0</v>
      </c>
      <c r="AF6">
        <v>0</v>
      </c>
      <c r="AG6" t="s">
        <v>95</v>
      </c>
      <c r="AI6">
        <v>0</v>
      </c>
      <c r="AK6" t="s">
        <v>95</v>
      </c>
      <c r="AM6">
        <v>0</v>
      </c>
      <c r="AO6" t="s">
        <v>95</v>
      </c>
      <c r="AQ6">
        <v>0</v>
      </c>
    </row>
    <row r="7" spans="1:53">
      <c r="A7" t="s">
        <v>83</v>
      </c>
      <c r="B7">
        <v>0</v>
      </c>
      <c r="C7">
        <v>0</v>
      </c>
      <c r="E7" t="s">
        <v>85</v>
      </c>
      <c r="F7">
        <v>0</v>
      </c>
      <c r="G7">
        <v>0</v>
      </c>
      <c r="J7" t="s">
        <v>82</v>
      </c>
      <c r="K7">
        <v>0</v>
      </c>
      <c r="L7">
        <v>0</v>
      </c>
      <c r="O7" t="s">
        <v>84</v>
      </c>
      <c r="P7">
        <v>0</v>
      </c>
      <c r="Q7">
        <v>0</v>
      </c>
      <c r="T7" t="s">
        <v>86</v>
      </c>
      <c r="U7">
        <v>0</v>
      </c>
      <c r="V7">
        <v>0</v>
      </c>
      <c r="Y7" t="s">
        <v>96</v>
      </c>
      <c r="AC7" t="s">
        <v>95</v>
      </c>
      <c r="AD7" t="s">
        <v>103</v>
      </c>
      <c r="AE7">
        <v>0</v>
      </c>
      <c r="AF7">
        <v>0</v>
      </c>
      <c r="AG7" t="s">
        <v>95</v>
      </c>
      <c r="AI7">
        <v>0</v>
      </c>
      <c r="AK7" t="s">
        <v>95</v>
      </c>
      <c r="AM7">
        <v>0</v>
      </c>
      <c r="AO7" t="s">
        <v>95</v>
      </c>
      <c r="AQ7">
        <v>0</v>
      </c>
    </row>
    <row r="8" spans="1:53">
      <c r="A8" t="s">
        <v>52</v>
      </c>
      <c r="B8">
        <v>33.270000000000003</v>
      </c>
      <c r="C8">
        <f t="shared" si="0"/>
        <v>25.886658829019758</v>
      </c>
      <c r="D8" t="s">
        <v>49</v>
      </c>
      <c r="E8" t="s">
        <v>54</v>
      </c>
      <c r="F8">
        <v>37.6</v>
      </c>
      <c r="G8">
        <f t="shared" si="1"/>
        <v>1.2849315711747842</v>
      </c>
      <c r="J8" t="s">
        <v>51</v>
      </c>
      <c r="K8">
        <v>33.86</v>
      </c>
      <c r="L8">
        <f t="shared" si="2"/>
        <v>17.193646759941508</v>
      </c>
      <c r="O8" t="s">
        <v>53</v>
      </c>
      <c r="P8">
        <v>39.97</v>
      </c>
      <c r="Q8">
        <f>10^(-(0.3012*P8)+11.434)</f>
        <v>0.24833389483367263</v>
      </c>
      <c r="R8">
        <v>0.24833389483367263</v>
      </c>
      <c r="S8">
        <f>R8/D9</f>
        <v>9.5598568426266285E-3</v>
      </c>
      <c r="T8" t="s">
        <v>55</v>
      </c>
      <c r="U8">
        <v>37.04</v>
      </c>
      <c r="V8">
        <f t="shared" si="3"/>
        <v>1.8947503676207151</v>
      </c>
      <c r="Y8" t="s">
        <v>91</v>
      </c>
      <c r="Z8">
        <v>29.2</v>
      </c>
      <c r="AA8">
        <f t="shared" si="4"/>
        <v>435.47176340681585</v>
      </c>
      <c r="AB8">
        <v>16.763912634494098</v>
      </c>
      <c r="AC8" t="s">
        <v>101</v>
      </c>
      <c r="AD8">
        <v>37.92</v>
      </c>
      <c r="AE8">
        <v>1.0291910479509123</v>
      </c>
      <c r="AF8">
        <f>AE8/D9</f>
        <v>3.9619718801227048E-2</v>
      </c>
      <c r="AG8" t="s">
        <v>106</v>
      </c>
      <c r="AH8">
        <v>37.82</v>
      </c>
      <c r="AI8">
        <f t="shared" si="5"/>
        <v>1.1031028331282766</v>
      </c>
      <c r="AJ8">
        <f>AI8/D9</f>
        <v>4.246502546285625E-2</v>
      </c>
      <c r="AK8" t="s">
        <v>65</v>
      </c>
      <c r="AL8">
        <v>35.61</v>
      </c>
      <c r="AM8">
        <f t="shared" si="6"/>
        <v>5.1082012615881647</v>
      </c>
      <c r="AN8">
        <f>AM8/D9</f>
        <v>0.19664521758825984</v>
      </c>
      <c r="AO8" t="s">
        <v>201</v>
      </c>
      <c r="AP8">
        <v>40</v>
      </c>
      <c r="AQ8">
        <f t="shared" si="7"/>
        <v>0.24322040090738006</v>
      </c>
      <c r="AR8">
        <f>AQ8/D9</f>
        <v>9.3630078787196314E-3</v>
      </c>
    </row>
    <row r="9" spans="1:53">
      <c r="A9" t="s">
        <v>52</v>
      </c>
      <c r="B9">
        <v>33.26</v>
      </c>
      <c r="C9">
        <f t="shared" si="0"/>
        <v>26.066816818517527</v>
      </c>
      <c r="D9">
        <f>AVERAGE(C8:C9)</f>
        <v>25.976737823768644</v>
      </c>
      <c r="E9" t="s">
        <v>54</v>
      </c>
      <c r="F9">
        <v>37.9</v>
      </c>
      <c r="G9">
        <f t="shared" si="1"/>
        <v>1.0435661896210968</v>
      </c>
      <c r="H9">
        <f>AVERAGE(G8:G9)</f>
        <v>1.1642488803979405</v>
      </c>
      <c r="I9">
        <f>H9/D9</f>
        <v>4.4818902523343633E-2</v>
      </c>
      <c r="J9" t="s">
        <v>51</v>
      </c>
      <c r="K9">
        <v>33.950000000000003</v>
      </c>
      <c r="L9">
        <f t="shared" si="2"/>
        <v>16.153253176503814</v>
      </c>
      <c r="M9">
        <f>AVERAGE(L8:L9)</f>
        <v>16.673449968222663</v>
      </c>
      <c r="N9">
        <f>M9/D9</f>
        <v>0.64186080951883429</v>
      </c>
      <c r="O9" t="s">
        <v>53</v>
      </c>
      <c r="P9">
        <v>0</v>
      </c>
      <c r="Q9">
        <v>0</v>
      </c>
      <c r="T9" t="s">
        <v>55</v>
      </c>
      <c r="U9">
        <v>37.46</v>
      </c>
      <c r="V9">
        <f t="shared" si="3"/>
        <v>1.415950267916078</v>
      </c>
      <c r="W9">
        <f>AVERAGE(V8:V9)</f>
        <v>1.6553503177683966</v>
      </c>
      <c r="X9">
        <f>W9/D9</f>
        <v>6.3724334017559184E-2</v>
      </c>
      <c r="Y9" t="s">
        <v>91</v>
      </c>
      <c r="Z9">
        <v>29.08</v>
      </c>
      <c r="AA9">
        <f t="shared" si="4"/>
        <v>473.26457751677447</v>
      </c>
      <c r="AB9">
        <v>18.21878408010642</v>
      </c>
      <c r="AC9" t="s">
        <v>101</v>
      </c>
      <c r="AD9">
        <v>38.25</v>
      </c>
      <c r="AE9">
        <v>0.81865326831556651</v>
      </c>
      <c r="AF9">
        <f>AE9/D9</f>
        <v>3.1514860482847115E-2</v>
      </c>
      <c r="AG9" t="s">
        <v>106</v>
      </c>
      <c r="AH9">
        <v>37.68</v>
      </c>
      <c r="AI9">
        <f t="shared" si="5"/>
        <v>1.2155812707434082</v>
      </c>
      <c r="AJ9">
        <f>AI9/D9</f>
        <v>4.6794993235492202E-2</v>
      </c>
      <c r="AK9" t="s">
        <v>65</v>
      </c>
      <c r="AL9">
        <v>35.659999999999997</v>
      </c>
      <c r="AM9">
        <f t="shared" si="6"/>
        <v>4.9341006005343857</v>
      </c>
      <c r="AN9">
        <f>AM9/D9</f>
        <v>0.18994304188648728</v>
      </c>
      <c r="AO9" t="s">
        <v>201</v>
      </c>
      <c r="AP9">
        <v>38.01</v>
      </c>
      <c r="AQ9">
        <f t="shared" si="7"/>
        <v>0.96691433740953414</v>
      </c>
      <c r="AR9">
        <f>AQ9/D9</f>
        <v>3.7222315749162703E-2</v>
      </c>
    </row>
    <row r="10" spans="1:53">
      <c r="A10" t="s">
        <v>78</v>
      </c>
      <c r="B10">
        <v>33.44</v>
      </c>
      <c r="C10">
        <f t="shared" si="0"/>
        <v>23.007636113580478</v>
      </c>
      <c r="D10" t="s">
        <v>90</v>
      </c>
      <c r="E10" t="s">
        <v>80</v>
      </c>
      <c r="F10">
        <v>38.450000000000003</v>
      </c>
      <c r="G10">
        <f t="shared" si="1"/>
        <v>0.71262327049488994</v>
      </c>
      <c r="J10" t="s">
        <v>77</v>
      </c>
      <c r="K10">
        <v>35.5</v>
      </c>
      <c r="L10">
        <f t="shared" si="2"/>
        <v>5.5131524273958687</v>
      </c>
      <c r="O10" t="s">
        <v>79</v>
      </c>
      <c r="P10">
        <v>0</v>
      </c>
      <c r="Q10">
        <v>0</v>
      </c>
      <c r="T10" t="s">
        <v>81</v>
      </c>
      <c r="U10">
        <v>37.950000000000003</v>
      </c>
      <c r="V10">
        <f t="shared" si="3"/>
        <v>1.0079987649715125</v>
      </c>
      <c r="Y10" t="s">
        <v>94</v>
      </c>
      <c r="Z10">
        <v>30.22</v>
      </c>
      <c r="AA10">
        <f t="shared" si="4"/>
        <v>214.65252424024135</v>
      </c>
      <c r="AB10">
        <v>9.4590217171234805</v>
      </c>
      <c r="AC10" t="s">
        <v>102</v>
      </c>
      <c r="AD10">
        <v>0</v>
      </c>
      <c r="AE10">
        <v>0</v>
      </c>
      <c r="AF10">
        <v>0</v>
      </c>
      <c r="AG10" t="s">
        <v>107</v>
      </c>
      <c r="AH10">
        <v>36.93</v>
      </c>
      <c r="AI10">
        <f t="shared" si="5"/>
        <v>2.0449561506332725</v>
      </c>
      <c r="AJ10">
        <f>AI10/D11</f>
        <v>9.0114405632407815E-2</v>
      </c>
      <c r="AK10" t="s">
        <v>66</v>
      </c>
      <c r="AL10">
        <v>37.22</v>
      </c>
      <c r="AM10">
        <f t="shared" si="6"/>
        <v>1.6723839848877005</v>
      </c>
      <c r="AN10">
        <f>AM10/D11</f>
        <v>7.3696391358143751E-2</v>
      </c>
      <c r="AO10" t="s">
        <v>202</v>
      </c>
      <c r="AP10">
        <v>40</v>
      </c>
      <c r="AQ10">
        <f t="shared" si="7"/>
        <v>0.24322040090738006</v>
      </c>
      <c r="AR10">
        <f>AQ10/D11</f>
        <v>1.0717912879773554E-2</v>
      </c>
    </row>
    <row r="11" spans="1:53">
      <c r="A11" t="s">
        <v>78</v>
      </c>
      <c r="B11">
        <v>33.479999999999997</v>
      </c>
      <c r="C11">
        <f t="shared" si="0"/>
        <v>22.378140694957789</v>
      </c>
      <c r="D11">
        <f>AVERAGE(C10:C11)</f>
        <v>22.692888404269134</v>
      </c>
      <c r="E11" t="s">
        <v>80</v>
      </c>
      <c r="F11">
        <v>38.58</v>
      </c>
      <c r="G11">
        <f t="shared" si="1"/>
        <v>0.6511844181486961</v>
      </c>
      <c r="H11">
        <f>AVERAGE(G10:G11)</f>
        <v>0.68190384432179307</v>
      </c>
      <c r="I11">
        <f>H11/D11</f>
        <v>3.004923093851327E-2</v>
      </c>
      <c r="J11" t="s">
        <v>77</v>
      </c>
      <c r="K11">
        <v>35.19</v>
      </c>
      <c r="L11">
        <f t="shared" si="2"/>
        <v>6.8355269514652397</v>
      </c>
      <c r="M11">
        <f>AVERAGE(L10:L11)</f>
        <v>6.1743396894305542</v>
      </c>
      <c r="N11">
        <f>M11/D11</f>
        <v>0.27208258285309317</v>
      </c>
      <c r="O11" t="s">
        <v>79</v>
      </c>
      <c r="P11">
        <v>0</v>
      </c>
      <c r="Q11">
        <v>0</v>
      </c>
      <c r="T11" t="s">
        <v>81</v>
      </c>
      <c r="U11">
        <v>37.909999999999997</v>
      </c>
      <c r="V11">
        <f t="shared" si="3"/>
        <v>1.0363536945957577</v>
      </c>
      <c r="W11">
        <f>AVERAGE(V10:V11)</f>
        <v>1.0221762297836352</v>
      </c>
      <c r="X11">
        <f>W11/D11</f>
        <v>4.5043901489038161E-2</v>
      </c>
      <c r="Y11" t="s">
        <v>94</v>
      </c>
      <c r="Z11">
        <v>29.84</v>
      </c>
      <c r="AA11">
        <f t="shared" si="4"/>
        <v>279.37786875832501</v>
      </c>
      <c r="AB11">
        <v>12.311252044308587</v>
      </c>
      <c r="AC11" t="s">
        <v>102</v>
      </c>
      <c r="AD11">
        <v>0</v>
      </c>
      <c r="AE11">
        <v>0</v>
      </c>
      <c r="AF11">
        <v>0</v>
      </c>
      <c r="AG11" t="s">
        <v>107</v>
      </c>
      <c r="AH11">
        <v>37.01</v>
      </c>
      <c r="AI11">
        <f t="shared" si="5"/>
        <v>1.9345858191721528</v>
      </c>
      <c r="AJ11">
        <f>AI11/D11</f>
        <v>8.5250752778046793E-2</v>
      </c>
      <c r="AK11" t="s">
        <v>66</v>
      </c>
      <c r="AL11">
        <v>37.159999999999997</v>
      </c>
      <c r="AM11">
        <f t="shared" si="6"/>
        <v>1.7434439909550672</v>
      </c>
      <c r="AN11">
        <f>AM11/D11</f>
        <v>7.6827769118499659E-2</v>
      </c>
      <c r="AO11" t="s">
        <v>202</v>
      </c>
      <c r="AP11">
        <v>39.090000000000003</v>
      </c>
      <c r="AQ11">
        <f t="shared" si="7"/>
        <v>0.45718502844111941</v>
      </c>
      <c r="AR11">
        <f>AQ11/D11</f>
        <v>2.0146621280484982E-2</v>
      </c>
    </row>
    <row r="19" spans="1:1">
      <c r="A19" t="s">
        <v>46</v>
      </c>
    </row>
  </sheetData>
  <sortState ref="A2:B1048576">
    <sortCondition ref="A3:A1048576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Layout" workbookViewId="0">
      <selection activeCell="B17" sqref="B17:C18"/>
    </sheetView>
  </sheetViews>
  <sheetFormatPr baseColWidth="10" defaultRowHeight="13" x14ac:dyDescent="0"/>
  <sheetData>
    <row r="1" spans="1:3">
      <c r="A1" t="s">
        <v>196</v>
      </c>
      <c r="B1" t="s">
        <v>197</v>
      </c>
      <c r="C1" t="s">
        <v>198</v>
      </c>
    </row>
    <row r="2" spans="1:3">
      <c r="A2" t="s">
        <v>175</v>
      </c>
      <c r="B2">
        <v>280</v>
      </c>
      <c r="C2">
        <v>34.15</v>
      </c>
    </row>
    <row r="3" spans="1:3">
      <c r="A3" t="s">
        <v>177</v>
      </c>
      <c r="B3">
        <v>280</v>
      </c>
      <c r="C3">
        <v>33.94</v>
      </c>
    </row>
    <row r="4" spans="1:3">
      <c r="A4" t="s">
        <v>179</v>
      </c>
      <c r="B4">
        <v>380</v>
      </c>
      <c r="C4">
        <v>32.5</v>
      </c>
    </row>
    <row r="5" spans="1:3">
      <c r="A5" t="s">
        <v>181</v>
      </c>
      <c r="B5">
        <v>380</v>
      </c>
      <c r="C5">
        <v>32.47</v>
      </c>
    </row>
    <row r="6" spans="1:3">
      <c r="A6" t="s">
        <v>183</v>
      </c>
      <c r="B6">
        <v>750</v>
      </c>
      <c r="C6">
        <v>35.94</v>
      </c>
    </row>
    <row r="7" spans="1:3">
      <c r="A7" t="s">
        <v>185</v>
      </c>
      <c r="B7">
        <v>750</v>
      </c>
      <c r="C7">
        <v>36.72</v>
      </c>
    </row>
    <row r="8" spans="1:3">
      <c r="A8" t="s">
        <v>187</v>
      </c>
      <c r="B8">
        <v>2000</v>
      </c>
      <c r="C8" t="s">
        <v>97</v>
      </c>
    </row>
    <row r="9" spans="1:3">
      <c r="A9" t="s">
        <v>189</v>
      </c>
      <c r="B9">
        <v>2000</v>
      </c>
      <c r="C9" t="s">
        <v>97</v>
      </c>
    </row>
    <row r="10" spans="1:3">
      <c r="A10" t="s">
        <v>182</v>
      </c>
      <c r="B10" t="s">
        <v>191</v>
      </c>
      <c r="C10">
        <v>31.33</v>
      </c>
    </row>
    <row r="11" spans="1:3">
      <c r="A11" t="s">
        <v>184</v>
      </c>
      <c r="B11" t="s">
        <v>191</v>
      </c>
      <c r="C11">
        <v>31.07</v>
      </c>
    </row>
    <row r="12" spans="1:3">
      <c r="A12" t="s">
        <v>180</v>
      </c>
      <c r="B12" t="s">
        <v>190</v>
      </c>
      <c r="C12">
        <v>29.29</v>
      </c>
    </row>
    <row r="13" spans="1:3">
      <c r="A13" t="s">
        <v>180</v>
      </c>
      <c r="B13" t="s">
        <v>190</v>
      </c>
      <c r="C13">
        <v>31.04</v>
      </c>
    </row>
    <row r="14" spans="1:3">
      <c r="A14" t="s">
        <v>174</v>
      </c>
      <c r="B14" t="s">
        <v>193</v>
      </c>
      <c r="C14">
        <v>38.15</v>
      </c>
    </row>
    <row r="15" spans="1:3">
      <c r="A15" t="s">
        <v>176</v>
      </c>
      <c r="B15" t="s">
        <v>194</v>
      </c>
      <c r="C15">
        <v>38.01</v>
      </c>
    </row>
    <row r="16" spans="1:3">
      <c r="A16" t="s">
        <v>178</v>
      </c>
      <c r="B16" t="s">
        <v>195</v>
      </c>
      <c r="C16">
        <v>39.090000000000003</v>
      </c>
    </row>
    <row r="17" spans="1:3">
      <c r="A17" t="s">
        <v>186</v>
      </c>
      <c r="B17" t="s">
        <v>192</v>
      </c>
      <c r="C17">
        <v>30.21</v>
      </c>
    </row>
    <row r="18" spans="1:3">
      <c r="A18" t="s">
        <v>188</v>
      </c>
      <c r="B18" t="s">
        <v>192</v>
      </c>
      <c r="C18">
        <v>30.46</v>
      </c>
    </row>
  </sheetData>
  <sortState ref="A2:C18">
    <sortCondition ref="B2:B18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view="pageLayout" topLeftCell="R1" workbookViewId="0">
      <selection activeCell="AB10" sqref="AB10"/>
    </sheetView>
  </sheetViews>
  <sheetFormatPr baseColWidth="10" defaultRowHeight="13" x14ac:dyDescent="0"/>
  <cols>
    <col min="3" max="3" width="12.28515625" bestFit="1" customWidth="1"/>
    <col min="4" max="4" width="12.28515625" customWidth="1"/>
    <col min="7" max="7" width="12.28515625" bestFit="1" customWidth="1"/>
    <col min="8" max="8" width="12" bestFit="1" customWidth="1"/>
    <col min="27" max="27" width="11.85546875" bestFit="1" customWidth="1"/>
  </cols>
  <sheetData>
    <row r="1" spans="1:28">
      <c r="A1" t="s">
        <v>87</v>
      </c>
      <c r="B1" t="s">
        <v>45</v>
      </c>
      <c r="C1" t="s">
        <v>47</v>
      </c>
      <c r="D1" t="s">
        <v>166</v>
      </c>
      <c r="E1" t="s">
        <v>87</v>
      </c>
      <c r="F1" t="s">
        <v>45</v>
      </c>
      <c r="G1" t="s">
        <v>47</v>
      </c>
      <c r="H1" t="s">
        <v>50</v>
      </c>
      <c r="I1" t="s">
        <v>87</v>
      </c>
      <c r="J1" t="s">
        <v>45</v>
      </c>
      <c r="K1" t="s">
        <v>47</v>
      </c>
      <c r="L1" t="s">
        <v>23</v>
      </c>
      <c r="M1" t="s">
        <v>87</v>
      </c>
      <c r="N1" t="s">
        <v>45</v>
      </c>
      <c r="O1" t="s">
        <v>47</v>
      </c>
      <c r="P1" t="s">
        <v>23</v>
      </c>
      <c r="Q1" t="s">
        <v>87</v>
      </c>
      <c r="R1" t="s">
        <v>45</v>
      </c>
      <c r="S1" t="s">
        <v>47</v>
      </c>
      <c r="T1" t="s">
        <v>23</v>
      </c>
      <c r="U1" t="s">
        <v>87</v>
      </c>
      <c r="V1" t="s">
        <v>45</v>
      </c>
      <c r="W1" t="s">
        <v>47</v>
      </c>
      <c r="X1" t="s">
        <v>23</v>
      </c>
      <c r="Y1" t="s">
        <v>87</v>
      </c>
      <c r="Z1" t="s">
        <v>45</v>
      </c>
      <c r="AA1" t="s">
        <v>47</v>
      </c>
      <c r="AB1" t="s">
        <v>23</v>
      </c>
    </row>
    <row r="2" spans="1:28">
      <c r="A2" t="s">
        <v>158</v>
      </c>
      <c r="B2">
        <v>35.67</v>
      </c>
      <c r="C2">
        <f>10^(-(0.3021*B2)+11.434)</f>
        <v>4.5508550191419088</v>
      </c>
      <c r="E2" t="s">
        <v>162</v>
      </c>
      <c r="F2">
        <v>0</v>
      </c>
      <c r="G2">
        <v>0</v>
      </c>
      <c r="H2">
        <f>G2/D3</f>
        <v>0</v>
      </c>
      <c r="I2" t="s">
        <v>125</v>
      </c>
      <c r="J2">
        <v>28.6</v>
      </c>
      <c r="K2">
        <f>10^(-(0.3012*J2)+11.434)</f>
        <v>660.20681039051965</v>
      </c>
      <c r="L2">
        <f>K2/D3</f>
        <v>174.43196302372559</v>
      </c>
      <c r="M2" t="s">
        <v>129</v>
      </c>
      <c r="N2">
        <v>34.06</v>
      </c>
      <c r="O2">
        <f>10^(-(0.3012*N2)+11.434)</f>
        <v>14.966767079564544</v>
      </c>
      <c r="P2">
        <f>O2/D3</f>
        <v>3.954340550142263</v>
      </c>
      <c r="Q2" t="s">
        <v>133</v>
      </c>
      <c r="R2">
        <v>37.25</v>
      </c>
      <c r="S2">
        <f>10^(-(0.3012*R2)+11.434)</f>
        <v>1.6379475848349478</v>
      </c>
      <c r="T2">
        <f>S2/D3</f>
        <v>0.43275895985339713</v>
      </c>
      <c r="U2" t="s">
        <v>137</v>
      </c>
      <c r="V2">
        <v>39.83</v>
      </c>
      <c r="W2">
        <f>10^(-(0.3012*V2)+11.434)</f>
        <v>0.27365538586688776</v>
      </c>
      <c r="X2">
        <f>W2/D3</f>
        <v>7.230195962465305E-2</v>
      </c>
      <c r="Y2" t="s">
        <v>203</v>
      </c>
      <c r="Z2">
        <v>0</v>
      </c>
      <c r="AA2">
        <v>0</v>
      </c>
      <c r="AB2">
        <v>0</v>
      </c>
    </row>
    <row r="3" spans="1:28">
      <c r="A3" t="s">
        <v>158</v>
      </c>
      <c r="B3">
        <v>36.26</v>
      </c>
      <c r="C3">
        <f t="shared" ref="C3:C9" si="0">10^(-(0.3021*B3)+11.434)</f>
        <v>3.0189366514445273</v>
      </c>
      <c r="D3">
        <f>AVERAGE(C2:C3)</f>
        <v>3.7848958352932183</v>
      </c>
      <c r="E3" t="s">
        <v>162</v>
      </c>
      <c r="F3">
        <v>0</v>
      </c>
      <c r="G3">
        <v>0</v>
      </c>
      <c r="H3">
        <f>G3/D3</f>
        <v>0</v>
      </c>
      <c r="I3" t="s">
        <v>125</v>
      </c>
      <c r="J3">
        <v>28.78</v>
      </c>
      <c r="K3">
        <f t="shared" ref="K3:K9" si="1">10^(-(0.3012*J3)+11.434)</f>
        <v>582.72546889507396</v>
      </c>
      <c r="L3">
        <f>K3/D3</f>
        <v>153.96076781329171</v>
      </c>
      <c r="M3" t="s">
        <v>129</v>
      </c>
      <c r="N3">
        <v>34.43</v>
      </c>
      <c r="O3">
        <f t="shared" ref="O3:O9" si="2">10^(-(0.3012*N3)+11.434)</f>
        <v>11.579345168489876</v>
      </c>
      <c r="P3">
        <f>O3/D3</f>
        <v>3.0593563660366407</v>
      </c>
      <c r="Q3" t="s">
        <v>133</v>
      </c>
      <c r="R3">
        <v>36.880000000000003</v>
      </c>
      <c r="S3">
        <f t="shared" ref="S3:S9" si="3">10^(-(0.3012*R3)+11.434)</f>
        <v>2.1171128102710446</v>
      </c>
      <c r="T3">
        <f>S3/D3</f>
        <v>0.55935827626469692</v>
      </c>
      <c r="U3" t="s">
        <v>137</v>
      </c>
      <c r="V3">
        <v>0</v>
      </c>
      <c r="W3">
        <v>0</v>
      </c>
      <c r="X3">
        <v>0</v>
      </c>
      <c r="Y3" t="s">
        <v>203</v>
      </c>
      <c r="Z3">
        <v>0</v>
      </c>
      <c r="AA3">
        <v>0</v>
      </c>
      <c r="AB3">
        <v>0</v>
      </c>
    </row>
    <row r="4" spans="1:28">
      <c r="A4" t="s">
        <v>159</v>
      </c>
      <c r="B4">
        <v>34.72</v>
      </c>
      <c r="C4">
        <f t="shared" si="0"/>
        <v>8.812274158163488</v>
      </c>
      <c r="E4" t="s">
        <v>163</v>
      </c>
      <c r="F4">
        <v>38.47</v>
      </c>
      <c r="G4">
        <f>10^(-(0.3012*F4)+11.434)</f>
        <v>0.70280687305626288</v>
      </c>
      <c r="H4">
        <f>G4/D5</f>
        <v>7.6149616731198577E-2</v>
      </c>
      <c r="I4" t="s">
        <v>126</v>
      </c>
      <c r="J4">
        <v>27.11</v>
      </c>
      <c r="K4">
        <f t="shared" si="1"/>
        <v>1855.5300838873325</v>
      </c>
      <c r="L4">
        <f>K4/D5</f>
        <v>201.04798364702046</v>
      </c>
      <c r="M4" t="s">
        <v>130</v>
      </c>
      <c r="N4">
        <v>33.18</v>
      </c>
      <c r="O4">
        <f t="shared" si="2"/>
        <v>27.553958502222823</v>
      </c>
      <c r="P4">
        <f>O4/D5</f>
        <v>2.985490694260251</v>
      </c>
      <c r="Q4" t="s">
        <v>134</v>
      </c>
      <c r="R4">
        <v>35.729999999999997</v>
      </c>
      <c r="S4">
        <f t="shared" si="3"/>
        <v>4.7002829218543933</v>
      </c>
      <c r="T4">
        <f>S4/D5</f>
        <v>0.50927894525407802</v>
      </c>
      <c r="U4" t="s">
        <v>138</v>
      </c>
      <c r="V4">
        <v>38.409999999999997</v>
      </c>
      <c r="W4">
        <f t="shared" ref="W4:W9" si="4">10^(-(0.3012*V4)+11.434)</f>
        <v>0.7326693096227781</v>
      </c>
      <c r="X4">
        <f>W4/D5</f>
        <v>7.9385232639891917E-2</v>
      </c>
      <c r="Y4" t="s">
        <v>204</v>
      </c>
      <c r="Z4">
        <v>34.15</v>
      </c>
      <c r="AA4">
        <f t="shared" ref="AA4:AA9" si="5">10^(-(0.3012*Z4)+11.434)</f>
        <v>14.061122765022599</v>
      </c>
      <c r="AB4">
        <f>AA4/D5</f>
        <v>1.5235324957914631</v>
      </c>
    </row>
    <row r="5" spans="1:28">
      <c r="A5" t="s">
        <v>159</v>
      </c>
      <c r="B5">
        <v>34.590000000000003</v>
      </c>
      <c r="C5">
        <f t="shared" si="0"/>
        <v>9.6463052339589712</v>
      </c>
      <c r="D5">
        <f>AVERAGE(C4:C5)</f>
        <v>9.2292896960612296</v>
      </c>
      <c r="E5" t="s">
        <v>163</v>
      </c>
      <c r="F5">
        <v>37.270000000000003</v>
      </c>
      <c r="G5">
        <f t="shared" ref="G5:G9" si="6">10^(-(0.3012*F5)+11.434)</f>
        <v>1.6153848295305737</v>
      </c>
      <c r="H5">
        <f>G5/D5</f>
        <v>0.17502807721161565</v>
      </c>
      <c r="I5" t="s">
        <v>126</v>
      </c>
      <c r="J5">
        <v>27.11</v>
      </c>
      <c r="K5">
        <f t="shared" si="1"/>
        <v>1855.5300838873325</v>
      </c>
      <c r="L5">
        <f>K5/D5</f>
        <v>201.04798364702046</v>
      </c>
      <c r="M5" t="s">
        <v>130</v>
      </c>
      <c r="N5">
        <v>33.299999999999997</v>
      </c>
      <c r="O5">
        <f t="shared" si="2"/>
        <v>25.353621352267705</v>
      </c>
      <c r="P5">
        <f>O5/D5</f>
        <v>2.7470826236051331</v>
      </c>
      <c r="Q5" t="s">
        <v>134</v>
      </c>
      <c r="R5">
        <v>36.11</v>
      </c>
      <c r="S5">
        <f t="shared" si="3"/>
        <v>3.6113368546457925</v>
      </c>
      <c r="T5">
        <f>S5/D5</f>
        <v>0.39129087650017069</v>
      </c>
      <c r="U5" t="s">
        <v>138</v>
      </c>
      <c r="V5">
        <v>38.17</v>
      </c>
      <c r="W5">
        <f t="shared" si="4"/>
        <v>0.86535837267448412</v>
      </c>
      <c r="X5">
        <f>W5/D5</f>
        <v>9.3762185517244287E-2</v>
      </c>
      <c r="Y5" t="s">
        <v>204</v>
      </c>
      <c r="Z5">
        <v>33.94</v>
      </c>
      <c r="AA5">
        <f t="shared" si="5"/>
        <v>16.265671609309312</v>
      </c>
      <c r="AB5">
        <f>AA5/D5</f>
        <v>1.7623969064760192</v>
      </c>
    </row>
    <row r="6" spans="1:28">
      <c r="A6" t="s">
        <v>160</v>
      </c>
      <c r="B6">
        <v>29.4</v>
      </c>
      <c r="C6">
        <f t="shared" si="0"/>
        <v>356.66459467373249</v>
      </c>
      <c r="E6" t="s">
        <v>164</v>
      </c>
      <c r="F6">
        <v>34.869999999999997</v>
      </c>
      <c r="G6">
        <f t="shared" si="6"/>
        <v>8.5340660541508768</v>
      </c>
      <c r="H6">
        <f>G6/D7</f>
        <v>1.2854353842334737E-2</v>
      </c>
      <c r="I6" t="s">
        <v>127</v>
      </c>
      <c r="J6">
        <v>21.9</v>
      </c>
      <c r="K6">
        <f t="shared" si="1"/>
        <v>68820.844889585278</v>
      </c>
      <c r="L6">
        <f>K6/D7</f>
        <v>103.66072705857258</v>
      </c>
      <c r="M6" t="s">
        <v>131</v>
      </c>
      <c r="N6">
        <v>27.65</v>
      </c>
      <c r="O6">
        <f t="shared" si="2"/>
        <v>1275.9098788152919</v>
      </c>
      <c r="P6">
        <f>O6/D7</f>
        <v>1.9218268231290441</v>
      </c>
      <c r="Q6" t="s">
        <v>135</v>
      </c>
      <c r="R6">
        <v>29.77</v>
      </c>
      <c r="S6">
        <f t="shared" si="3"/>
        <v>293.27564594188721</v>
      </c>
      <c r="T6">
        <f>S6/D7</f>
        <v>0.44174358416673803</v>
      </c>
      <c r="U6" t="s">
        <v>139</v>
      </c>
      <c r="V6">
        <v>32.01</v>
      </c>
      <c r="W6">
        <f t="shared" si="4"/>
        <v>62.028031676349549</v>
      </c>
      <c r="X6">
        <f>W6/D7</f>
        <v>9.3429118341957509E-2</v>
      </c>
      <c r="Y6" t="s">
        <v>205</v>
      </c>
      <c r="Z6">
        <v>32.5</v>
      </c>
      <c r="AA6">
        <f t="shared" si="5"/>
        <v>44.157044735331048</v>
      </c>
      <c r="AB6">
        <f>AA6/D7</f>
        <v>6.6511118388129897E-2</v>
      </c>
    </row>
    <row r="7" spans="1:28">
      <c r="A7" t="s">
        <v>160</v>
      </c>
      <c r="B7">
        <v>27.96</v>
      </c>
      <c r="C7">
        <f t="shared" si="0"/>
        <v>971.1448244266885</v>
      </c>
      <c r="D7">
        <f>AVERAGE(C6:C7)</f>
        <v>663.90470955021055</v>
      </c>
      <c r="E7" t="s">
        <v>164</v>
      </c>
      <c r="F7">
        <v>34.56</v>
      </c>
      <c r="G7">
        <f t="shared" si="6"/>
        <v>10.581031322271475</v>
      </c>
      <c r="H7">
        <f>G7/D7</f>
        <v>1.5937575332821526E-2</v>
      </c>
      <c r="I7" t="s">
        <v>127</v>
      </c>
      <c r="J7">
        <v>21.77</v>
      </c>
      <c r="K7">
        <f t="shared" si="1"/>
        <v>75314.049594225915</v>
      </c>
      <c r="L7">
        <f>K7/D7</f>
        <v>113.4410533783538</v>
      </c>
      <c r="M7" t="s">
        <v>131</v>
      </c>
      <c r="N7">
        <v>27.61</v>
      </c>
      <c r="O7">
        <f t="shared" si="2"/>
        <v>1311.801127969456</v>
      </c>
      <c r="P7">
        <f>O7/D7</f>
        <v>1.9758876674608763</v>
      </c>
      <c r="Q7" t="s">
        <v>135</v>
      </c>
      <c r="R7">
        <v>29.86</v>
      </c>
      <c r="S7">
        <f t="shared" si="3"/>
        <v>275.5294339557625</v>
      </c>
      <c r="T7">
        <f>S7/D7</f>
        <v>0.41501352527297358</v>
      </c>
      <c r="U7" t="s">
        <v>139</v>
      </c>
      <c r="V7">
        <v>31.74</v>
      </c>
      <c r="W7">
        <f t="shared" si="4"/>
        <v>74.80179161626252</v>
      </c>
      <c r="X7">
        <f>W7/D7</f>
        <v>0.1126694697902355</v>
      </c>
      <c r="Y7" t="s">
        <v>205</v>
      </c>
      <c r="Z7">
        <v>32.47</v>
      </c>
      <c r="AA7">
        <f t="shared" si="5"/>
        <v>45.085407566798985</v>
      </c>
      <c r="AB7">
        <f>AA7/D7</f>
        <v>6.790945585751898E-2</v>
      </c>
    </row>
    <row r="8" spans="1:28">
      <c r="A8" t="s">
        <v>161</v>
      </c>
      <c r="B8">
        <v>33.020000000000003</v>
      </c>
      <c r="C8">
        <f t="shared" si="0"/>
        <v>28.751334011776422</v>
      </c>
      <c r="E8" t="s">
        <v>165</v>
      </c>
      <c r="F8">
        <v>39.78</v>
      </c>
      <c r="G8">
        <f t="shared" si="6"/>
        <v>0.28331136725794248</v>
      </c>
      <c r="H8">
        <f>G8/D9</f>
        <v>1.2011750957327422E-2</v>
      </c>
      <c r="I8" t="s">
        <v>128</v>
      </c>
      <c r="J8">
        <v>25.09</v>
      </c>
      <c r="K8">
        <f t="shared" si="1"/>
        <v>7531.6824317463952</v>
      </c>
      <c r="L8">
        <f>K8/D9</f>
        <v>319.32602823326937</v>
      </c>
      <c r="M8" t="s">
        <v>132</v>
      </c>
      <c r="N8">
        <v>32.14</v>
      </c>
      <c r="O8">
        <f t="shared" si="2"/>
        <v>56.680281697820419</v>
      </c>
      <c r="P8">
        <f>O8/D9</f>
        <v>2.403113699725</v>
      </c>
      <c r="Q8" t="s">
        <v>136</v>
      </c>
      <c r="R8">
        <v>34.76</v>
      </c>
      <c r="S8">
        <f t="shared" si="3"/>
        <v>9.2106016526393955</v>
      </c>
      <c r="T8">
        <f>S8/D9</f>
        <v>0.39050834525084233</v>
      </c>
      <c r="U8" t="s">
        <v>140</v>
      </c>
      <c r="V8">
        <v>39.270000000000003</v>
      </c>
      <c r="W8">
        <f t="shared" si="4"/>
        <v>0.40353016036379991</v>
      </c>
      <c r="X8">
        <f>W8/D9</f>
        <v>1.7108751537128715E-2</v>
      </c>
      <c r="Y8" t="s">
        <v>206</v>
      </c>
      <c r="Z8">
        <v>35.94</v>
      </c>
      <c r="AA8">
        <f t="shared" si="5"/>
        <v>4.0632355541167939</v>
      </c>
      <c r="AB8">
        <f>AA8/D9</f>
        <v>0.17227185068283191</v>
      </c>
    </row>
    <row r="9" spans="1:28">
      <c r="A9" t="s">
        <v>161</v>
      </c>
      <c r="B9">
        <v>33.659999999999997</v>
      </c>
      <c r="C9">
        <f t="shared" si="0"/>
        <v>18.421033824424267</v>
      </c>
      <c r="D9">
        <f>AVERAGE(C8:C9)</f>
        <v>23.586183918100346</v>
      </c>
      <c r="E9" t="s">
        <v>165</v>
      </c>
      <c r="F9">
        <v>39.67</v>
      </c>
      <c r="G9">
        <f t="shared" si="6"/>
        <v>0.30577079330295487</v>
      </c>
      <c r="H9">
        <f>G9/D9</f>
        <v>1.2963979012658439E-2</v>
      </c>
      <c r="I9" t="s">
        <v>128</v>
      </c>
      <c r="J9">
        <v>25.21</v>
      </c>
      <c r="K9">
        <f t="shared" si="1"/>
        <v>6930.2356140450629</v>
      </c>
      <c r="L9">
        <f>K9/D9</f>
        <v>293.82606521297873</v>
      </c>
      <c r="M9" t="s">
        <v>132</v>
      </c>
      <c r="N9">
        <v>32.43</v>
      </c>
      <c r="O9">
        <f t="shared" si="2"/>
        <v>46.353656698704171</v>
      </c>
      <c r="P9">
        <f>O9/D9</f>
        <v>1.9652885290668733</v>
      </c>
      <c r="Q9" t="s">
        <v>136</v>
      </c>
      <c r="R9">
        <v>35.22</v>
      </c>
      <c r="S9">
        <f t="shared" si="3"/>
        <v>6.694775220523594</v>
      </c>
      <c r="T9">
        <f>S9/D9</f>
        <v>0.28384308558647064</v>
      </c>
      <c r="U9" t="s">
        <v>140</v>
      </c>
      <c r="V9">
        <v>39.229999999999997</v>
      </c>
      <c r="W9">
        <f t="shared" si="4"/>
        <v>0.41488143349626183</v>
      </c>
      <c r="X9">
        <f>W9/D9</f>
        <v>1.7590019434126282E-2</v>
      </c>
      <c r="Y9" t="s">
        <v>206</v>
      </c>
      <c r="Z9">
        <v>36.72</v>
      </c>
      <c r="AA9">
        <f t="shared" si="5"/>
        <v>2.3655710683630198</v>
      </c>
      <c r="AB9">
        <f>AA9/D9</f>
        <v>0.10029477750945755</v>
      </c>
    </row>
  </sheetData>
  <sortState ref="M2:Q1048576">
    <sortCondition ref="P3:P1048576"/>
    <sortCondition ref="N3:N1048576"/>
    <sortCondition ref="Q3:Q1048576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view="pageLayout" workbookViewId="0">
      <selection activeCell="AN28" sqref="AN28"/>
    </sheetView>
  </sheetViews>
  <sheetFormatPr baseColWidth="10" defaultRowHeight="13" x14ac:dyDescent="0"/>
  <cols>
    <col min="27" max="27" width="12.28515625" bestFit="1" customWidth="1"/>
  </cols>
  <sheetData>
    <row r="1" spans="1:12">
      <c r="A1" t="s">
        <v>87</v>
      </c>
      <c r="B1" t="s">
        <v>45</v>
      </c>
      <c r="C1" t="s">
        <v>47</v>
      </c>
      <c r="D1" t="s">
        <v>166</v>
      </c>
      <c r="E1" t="s">
        <v>87</v>
      </c>
      <c r="F1" t="s">
        <v>45</v>
      </c>
      <c r="G1" t="s">
        <v>47</v>
      </c>
      <c r="H1" t="s">
        <v>23</v>
      </c>
      <c r="I1" t="s">
        <v>87</v>
      </c>
      <c r="J1" t="s">
        <v>45</v>
      </c>
      <c r="K1" t="s">
        <v>47</v>
      </c>
      <c r="L1" t="s">
        <v>23</v>
      </c>
    </row>
    <row r="2" spans="1:12">
      <c r="A2" t="s">
        <v>167</v>
      </c>
      <c r="B2">
        <v>32.159999999999997</v>
      </c>
      <c r="C2">
        <f>10^(-(0.3012*B2)+11.434)</f>
        <v>55.899509871926206</v>
      </c>
      <c r="E2" t="s">
        <v>13</v>
      </c>
      <c r="F2">
        <v>37.880000000000003</v>
      </c>
      <c r="G2">
        <f>10^(-(0.3012*F2)+11.434)</f>
        <v>1.0581421149052128</v>
      </c>
      <c r="H2">
        <f>G2/D3</f>
        <v>1.8273213776597859E-2</v>
      </c>
      <c r="I2" t="s">
        <v>115</v>
      </c>
      <c r="J2">
        <v>32.15</v>
      </c>
      <c r="K2">
        <f>10^(-(0.3012*J2)+11.434)</f>
        <v>56.288542051743171</v>
      </c>
      <c r="L2">
        <f>K2/D3</f>
        <v>0.97205521602044886</v>
      </c>
    </row>
    <row r="3" spans="1:12">
      <c r="A3" t="s">
        <v>167</v>
      </c>
      <c r="B3">
        <v>32.06</v>
      </c>
      <c r="C3">
        <f t="shared" ref="C3:C21" si="0">10^(-(0.3012*B3)+11.434)</f>
        <v>59.913956532144901</v>
      </c>
      <c r="D3">
        <f>AVERAGE(C2:C3)</f>
        <v>57.906733202035554</v>
      </c>
      <c r="E3" t="s">
        <v>13</v>
      </c>
      <c r="F3">
        <v>37.200000000000003</v>
      </c>
      <c r="G3">
        <f t="shared" ref="G3:G21" si="1">10^(-(0.3012*F3)+11.434)</f>
        <v>1.6957428712262212</v>
      </c>
      <c r="H3">
        <f>G3/D3</f>
        <v>2.9284036198516064E-2</v>
      </c>
      <c r="I3" t="s">
        <v>115</v>
      </c>
      <c r="J3">
        <v>32.229999999999997</v>
      </c>
      <c r="K3">
        <f t="shared" ref="K3:K21" si="2">10^(-(0.3012*J3)+11.434)</f>
        <v>53.250538013470866</v>
      </c>
      <c r="L3">
        <f>K3/D3</f>
        <v>0.91959147181866907</v>
      </c>
    </row>
    <row r="4" spans="1:12">
      <c r="A4" t="s">
        <v>168</v>
      </c>
      <c r="B4">
        <v>28.79</v>
      </c>
      <c r="C4">
        <f t="shared" si="0"/>
        <v>578.69802474506037</v>
      </c>
      <c r="E4" t="s">
        <v>14</v>
      </c>
      <c r="F4">
        <v>37.47</v>
      </c>
      <c r="G4">
        <f t="shared" si="1"/>
        <v>1.4061640805471922</v>
      </c>
      <c r="H4">
        <f>G4/D5</f>
        <v>2.345648512099984E-3</v>
      </c>
      <c r="I4" t="s">
        <v>116</v>
      </c>
      <c r="J4">
        <v>31.98</v>
      </c>
      <c r="K4">
        <f t="shared" si="2"/>
        <v>63.33211621059727</v>
      </c>
      <c r="L4">
        <f>K4/D5</f>
        <v>0.10564548349131658</v>
      </c>
    </row>
    <row r="5" spans="1:12">
      <c r="A5" t="s">
        <v>168</v>
      </c>
      <c r="B5">
        <v>28.69</v>
      </c>
      <c r="C5">
        <f t="shared" si="0"/>
        <v>620.25746521306519</v>
      </c>
      <c r="D5">
        <f>AVERAGE(C4:C5)</f>
        <v>599.47774497906278</v>
      </c>
      <c r="E5" t="s">
        <v>14</v>
      </c>
      <c r="F5">
        <v>37.29</v>
      </c>
      <c r="G5">
        <f t="shared" si="1"/>
        <v>1.5931328765568957</v>
      </c>
      <c r="H5">
        <f>G5/D5</f>
        <v>2.6575346456148043E-3</v>
      </c>
      <c r="I5" t="s">
        <v>116</v>
      </c>
      <c r="J5">
        <v>32.01</v>
      </c>
      <c r="K5">
        <f t="shared" si="2"/>
        <v>62.028031676349549</v>
      </c>
      <c r="L5">
        <f>K5/D5</f>
        <v>0.10347011577304829</v>
      </c>
    </row>
    <row r="6" spans="1:12">
      <c r="A6" t="s">
        <v>169</v>
      </c>
      <c r="B6">
        <v>29</v>
      </c>
      <c r="C6">
        <f t="shared" si="0"/>
        <v>500.2648624210056</v>
      </c>
      <c r="E6" t="s">
        <v>15</v>
      </c>
      <c r="F6">
        <v>36.17</v>
      </c>
      <c r="G6">
        <f t="shared" si="1"/>
        <v>3.4641445042555561</v>
      </c>
      <c r="H6">
        <f>G6/D7</f>
        <v>3.6905168892316501E-3</v>
      </c>
      <c r="I6" t="s">
        <v>117</v>
      </c>
      <c r="J6">
        <v>31.58</v>
      </c>
      <c r="K6">
        <f t="shared" si="2"/>
        <v>83.580314308568248</v>
      </c>
      <c r="L6">
        <f>K6/D7</f>
        <v>8.9042059643914206E-2</v>
      </c>
    </row>
    <row r="7" spans="1:12">
      <c r="A7" t="s">
        <v>169</v>
      </c>
      <c r="B7">
        <v>27.54</v>
      </c>
      <c r="C7">
        <f t="shared" si="0"/>
        <v>1377.057262489674</v>
      </c>
      <c r="D7">
        <f>AVERAGE(C6:C7)</f>
        <v>938.66106245533979</v>
      </c>
      <c r="E7" t="s">
        <v>15</v>
      </c>
      <c r="F7">
        <v>35.94</v>
      </c>
      <c r="G7">
        <f t="shared" si="1"/>
        <v>4.0632355541167939</v>
      </c>
      <c r="H7">
        <f>G7/D7</f>
        <v>4.328756903464414E-3</v>
      </c>
      <c r="I7" t="s">
        <v>117</v>
      </c>
      <c r="J7">
        <v>31.89</v>
      </c>
      <c r="K7">
        <f t="shared" si="2"/>
        <v>67.411190971022222</v>
      </c>
      <c r="L7">
        <f>K7/D7</f>
        <v>7.1816328243859112E-2</v>
      </c>
    </row>
    <row r="8" spans="1:12">
      <c r="A8" t="s">
        <v>170</v>
      </c>
      <c r="B8">
        <v>30.07</v>
      </c>
      <c r="C8">
        <f t="shared" si="0"/>
        <v>238.18587324803826</v>
      </c>
      <c r="E8" t="s">
        <v>16</v>
      </c>
      <c r="F8">
        <v>37.1</v>
      </c>
      <c r="G8">
        <f t="shared" si="1"/>
        <v>1.8175233541245699</v>
      </c>
      <c r="H8">
        <f>G8/D9</f>
        <v>5.3236339464251738E-3</v>
      </c>
      <c r="I8" t="s">
        <v>118</v>
      </c>
      <c r="J8">
        <v>31.86</v>
      </c>
      <c r="K8">
        <f t="shared" si="2"/>
        <v>68.828451670817159</v>
      </c>
      <c r="L8">
        <f>K8/D9</f>
        <v>0.20160262643289978</v>
      </c>
    </row>
    <row r="9" spans="1:12">
      <c r="A9" t="s">
        <v>170</v>
      </c>
      <c r="B9">
        <v>29.17</v>
      </c>
      <c r="C9">
        <f t="shared" si="0"/>
        <v>444.62717228265188</v>
      </c>
      <c r="D9">
        <f>AVERAGE(C8:C9)</f>
        <v>341.40652276534507</v>
      </c>
      <c r="E9" t="s">
        <v>16</v>
      </c>
      <c r="F9">
        <v>37.25</v>
      </c>
      <c r="G9">
        <f t="shared" si="1"/>
        <v>1.6379475848349478</v>
      </c>
      <c r="H9">
        <f>G9/D9</f>
        <v>4.7976458433418362E-3</v>
      </c>
      <c r="I9" t="s">
        <v>118</v>
      </c>
      <c r="J9">
        <v>31.73</v>
      </c>
      <c r="K9">
        <f t="shared" si="2"/>
        <v>75.322374070623511</v>
      </c>
      <c r="L9">
        <f>K9/D9</f>
        <v>0.22062371117142934</v>
      </c>
    </row>
    <row r="10" spans="1:12">
      <c r="A10" t="s">
        <v>171</v>
      </c>
      <c r="B10">
        <v>31.02</v>
      </c>
      <c r="C10">
        <f t="shared" si="0"/>
        <v>123.2468987568151</v>
      </c>
      <c r="E10" t="s">
        <v>17</v>
      </c>
      <c r="F10">
        <v>38.42</v>
      </c>
      <c r="G10">
        <f t="shared" si="1"/>
        <v>0.72760554480993511</v>
      </c>
      <c r="H10">
        <f>G10/D11</f>
        <v>4.6927436061327717E-3</v>
      </c>
      <c r="I10" t="s">
        <v>119</v>
      </c>
      <c r="J10">
        <v>33.54</v>
      </c>
      <c r="K10">
        <f t="shared" si="2"/>
        <v>21.466043247715465</v>
      </c>
      <c r="L10">
        <f>K10/D11</f>
        <v>0.13844676956935528</v>
      </c>
    </row>
    <row r="11" spans="1:12">
      <c r="A11" t="s">
        <v>171</v>
      </c>
      <c r="B11">
        <v>30.42</v>
      </c>
      <c r="C11">
        <f t="shared" si="0"/>
        <v>186.85124675407732</v>
      </c>
      <c r="D11">
        <f>AVERAGE(C10:C11)</f>
        <v>155.04907275544622</v>
      </c>
      <c r="E11" t="s">
        <v>17</v>
      </c>
      <c r="F11">
        <v>37.43</v>
      </c>
      <c r="G11">
        <f t="shared" si="1"/>
        <v>1.4457193706225444</v>
      </c>
      <c r="H11">
        <f>G11/D11</f>
        <v>9.324269696877387E-3</v>
      </c>
      <c r="I11" t="s">
        <v>119</v>
      </c>
      <c r="J11">
        <v>31.03</v>
      </c>
      <c r="K11">
        <f t="shared" si="2"/>
        <v>122.39509112543261</v>
      </c>
      <c r="L11">
        <f>K11/D11</f>
        <v>0.78939582772276462</v>
      </c>
    </row>
    <row r="12" spans="1:12">
      <c r="A12" t="s">
        <v>172</v>
      </c>
      <c r="B12">
        <v>30.45</v>
      </c>
      <c r="C12">
        <f t="shared" si="0"/>
        <v>183.00375458617671</v>
      </c>
      <c r="E12" t="s">
        <v>18</v>
      </c>
      <c r="F12">
        <v>36.68</v>
      </c>
      <c r="G12">
        <f t="shared" si="1"/>
        <v>2.432114405017276</v>
      </c>
      <c r="H12">
        <f>G12/D13</f>
        <v>1.1232791450253963E-2</v>
      </c>
      <c r="I12" t="s">
        <v>120</v>
      </c>
      <c r="J12">
        <v>31.84</v>
      </c>
      <c r="K12">
        <f t="shared" si="2"/>
        <v>69.789807432390631</v>
      </c>
      <c r="L12">
        <f>K12/D13</f>
        <v>0.32232626500802269</v>
      </c>
    </row>
    <row r="13" spans="1:12">
      <c r="A13" t="s">
        <v>172</v>
      </c>
      <c r="B13">
        <v>30</v>
      </c>
      <c r="C13">
        <f t="shared" si="0"/>
        <v>250.03453616964217</v>
      </c>
      <c r="D13">
        <f>AVERAGE(C12:C13)</f>
        <v>216.51914537790944</v>
      </c>
      <c r="E13" t="s">
        <v>18</v>
      </c>
      <c r="F13">
        <v>37.270000000000003</v>
      </c>
      <c r="G13">
        <f t="shared" si="1"/>
        <v>1.6153848295305737</v>
      </c>
      <c r="H13">
        <f>G13/D13</f>
        <v>7.4607020395868646E-3</v>
      </c>
      <c r="I13" t="s">
        <v>120</v>
      </c>
      <c r="J13">
        <v>31.77</v>
      </c>
      <c r="K13">
        <f t="shared" si="2"/>
        <v>73.261532654183782</v>
      </c>
      <c r="L13">
        <f>K13/D13</f>
        <v>0.33836052939482164</v>
      </c>
    </row>
    <row r="14" spans="1:12">
      <c r="A14" t="s">
        <v>173</v>
      </c>
      <c r="B14">
        <v>29.15</v>
      </c>
      <c r="C14">
        <f t="shared" si="0"/>
        <v>450.83746589597479</v>
      </c>
      <c r="E14" t="s">
        <v>19</v>
      </c>
      <c r="F14">
        <v>36.65</v>
      </c>
      <c r="G14">
        <f t="shared" si="1"/>
        <v>2.4832474604341113</v>
      </c>
      <c r="H14">
        <f>G14/D15</f>
        <v>5.2027850351611038E-3</v>
      </c>
      <c r="I14" t="s">
        <v>121</v>
      </c>
      <c r="J14">
        <v>30.75</v>
      </c>
      <c r="K14">
        <f t="shared" si="2"/>
        <v>148.62778310073318</v>
      </c>
      <c r="L14">
        <f>K14/D15</f>
        <v>0.31139804552160244</v>
      </c>
    </row>
    <row r="15" spans="1:12">
      <c r="A15" t="s">
        <v>173</v>
      </c>
      <c r="B15">
        <v>28.99</v>
      </c>
      <c r="C15">
        <f t="shared" si="0"/>
        <v>503.74645162204649</v>
      </c>
      <c r="D15">
        <f>AVERAGE(C14:C15)</f>
        <v>477.29195875901064</v>
      </c>
      <c r="E15" t="s">
        <v>19</v>
      </c>
      <c r="F15">
        <v>36.380000000000003</v>
      </c>
      <c r="G15">
        <f t="shared" si="1"/>
        <v>2.9946357162551904</v>
      </c>
      <c r="H15">
        <f>G15/D15</f>
        <v>6.2742220171515843E-3</v>
      </c>
      <c r="I15" t="s">
        <v>121</v>
      </c>
      <c r="J15">
        <v>0</v>
      </c>
      <c r="K15">
        <v>0</v>
      </c>
      <c r="L15" t="s">
        <v>141</v>
      </c>
    </row>
    <row r="16" spans="1:12">
      <c r="A16" t="s">
        <v>10</v>
      </c>
      <c r="B16">
        <v>30.6</v>
      </c>
      <c r="C16">
        <f t="shared" si="0"/>
        <v>164.92253437069795</v>
      </c>
      <c r="E16" t="s">
        <v>20</v>
      </c>
      <c r="F16">
        <v>37.82</v>
      </c>
      <c r="G16">
        <f t="shared" si="1"/>
        <v>1.1031028331282766</v>
      </c>
      <c r="H16">
        <f>G16/D17</f>
        <v>5.8351102916347382E-3</v>
      </c>
      <c r="I16" t="s">
        <v>122</v>
      </c>
      <c r="J16">
        <v>32.06</v>
      </c>
      <c r="K16">
        <f t="shared" si="2"/>
        <v>59.913956532144901</v>
      </c>
      <c r="L16">
        <f>K16/D17</f>
        <v>0.31692833512342233</v>
      </c>
    </row>
    <row r="17" spans="1:40">
      <c r="A17" t="s">
        <v>10</v>
      </c>
      <c r="B17">
        <v>30.23</v>
      </c>
      <c r="C17">
        <f t="shared" si="0"/>
        <v>213.16897649918019</v>
      </c>
      <c r="D17">
        <f>AVERAGE(C16:C17)</f>
        <v>189.04575543493905</v>
      </c>
      <c r="E17" t="s">
        <v>20</v>
      </c>
      <c r="F17">
        <v>37.93</v>
      </c>
      <c r="G17">
        <f t="shared" si="1"/>
        <v>1.0220779051648619</v>
      </c>
      <c r="H17">
        <f>G17/D17</f>
        <v>5.4065107297085789E-3</v>
      </c>
      <c r="I17" t="s">
        <v>122</v>
      </c>
      <c r="J17">
        <v>32.130000000000003</v>
      </c>
      <c r="K17">
        <f t="shared" si="2"/>
        <v>57.074747652746936</v>
      </c>
      <c r="L17">
        <f>K17/D17</f>
        <v>0.30190970181496335</v>
      </c>
    </row>
    <row r="18" spans="1:40">
      <c r="A18" t="s">
        <v>11</v>
      </c>
      <c r="B18">
        <v>30.32</v>
      </c>
      <c r="C18">
        <f t="shared" si="0"/>
        <v>200.27004711938091</v>
      </c>
      <c r="E18" t="s">
        <v>21</v>
      </c>
      <c r="F18">
        <v>39.47</v>
      </c>
      <c r="G18">
        <f t="shared" si="1"/>
        <v>0.35126590676595437</v>
      </c>
      <c r="H18">
        <f>G18/D19</f>
        <v>1.6749461972515639E-3</v>
      </c>
      <c r="I18" t="s">
        <v>123</v>
      </c>
      <c r="J18">
        <v>31.17</v>
      </c>
      <c r="K18">
        <f t="shared" si="2"/>
        <v>111.06980259648793</v>
      </c>
      <c r="L18">
        <f>K18/D19</f>
        <v>0.52961571249903161</v>
      </c>
    </row>
    <row r="19" spans="1:40">
      <c r="A19" t="s">
        <v>11</v>
      </c>
      <c r="B19">
        <v>30.19</v>
      </c>
      <c r="C19">
        <f t="shared" si="0"/>
        <v>219.16540381313277</v>
      </c>
      <c r="D19">
        <f>AVERAGE(C18:C19)</f>
        <v>209.71772546625684</v>
      </c>
      <c r="E19" t="s">
        <v>21</v>
      </c>
      <c r="F19">
        <v>35.78</v>
      </c>
      <c r="G19">
        <f t="shared" si="1"/>
        <v>4.5400851688824577</v>
      </c>
      <c r="H19">
        <f>G19/D19</f>
        <v>2.1648552399606051E-2</v>
      </c>
      <c r="I19" t="s">
        <v>123</v>
      </c>
      <c r="J19">
        <v>31.18</v>
      </c>
      <c r="K19">
        <f t="shared" si="2"/>
        <v>110.30215565021859</v>
      </c>
      <c r="L19">
        <f>K19/D19</f>
        <v>0.52595533069504896</v>
      </c>
    </row>
    <row r="20" spans="1:40">
      <c r="A20" t="s">
        <v>12</v>
      </c>
      <c r="B20">
        <v>30.63</v>
      </c>
      <c r="C20">
        <f t="shared" si="0"/>
        <v>161.52658079626539</v>
      </c>
      <c r="E20" t="s">
        <v>22</v>
      </c>
      <c r="F20">
        <v>37.35</v>
      </c>
      <c r="G20">
        <f t="shared" si="1"/>
        <v>1.5281993126101541</v>
      </c>
      <c r="H20">
        <f>G20/D21</f>
        <v>7.0851237567793983E-3</v>
      </c>
      <c r="I20" t="s">
        <v>124</v>
      </c>
      <c r="J20">
        <v>32.409999999999997</v>
      </c>
      <c r="K20">
        <f t="shared" si="2"/>
        <v>47.001097602219438</v>
      </c>
      <c r="L20">
        <f>K20/D21</f>
        <v>0.21790913689616556</v>
      </c>
    </row>
    <row r="21" spans="1:40">
      <c r="A21" t="s">
        <v>12</v>
      </c>
      <c r="B21">
        <v>29.89</v>
      </c>
      <c r="C21">
        <f t="shared" si="0"/>
        <v>269.85595113139414</v>
      </c>
      <c r="D21">
        <f>AVERAGE(C20:C21)</f>
        <v>215.69126596382978</v>
      </c>
      <c r="E21" t="s">
        <v>22</v>
      </c>
      <c r="F21">
        <v>36.590000000000003</v>
      </c>
      <c r="G21">
        <f t="shared" si="1"/>
        <v>2.5887612546343317</v>
      </c>
      <c r="H21">
        <f>G21/D21</f>
        <v>1.2002160787857086E-2</v>
      </c>
      <c r="I21" t="s">
        <v>124</v>
      </c>
      <c r="J21">
        <v>32.25</v>
      </c>
      <c r="K21">
        <f t="shared" si="2"/>
        <v>52.51701096404112</v>
      </c>
      <c r="L21">
        <f>K21/D21</f>
        <v>0.24348232520851321</v>
      </c>
    </row>
    <row r="23" spans="1:40">
      <c r="A23" t="s">
        <v>146</v>
      </c>
      <c r="B23" t="s">
        <v>147</v>
      </c>
      <c r="C23" t="s">
        <v>47</v>
      </c>
      <c r="D23" t="s">
        <v>166</v>
      </c>
      <c r="E23" t="s">
        <v>146</v>
      </c>
      <c r="F23" t="s">
        <v>147</v>
      </c>
      <c r="G23" t="s">
        <v>47</v>
      </c>
      <c r="H23" t="s">
        <v>156</v>
      </c>
      <c r="I23" t="s">
        <v>146</v>
      </c>
      <c r="J23" t="s">
        <v>147</v>
      </c>
      <c r="K23" t="s">
        <v>47</v>
      </c>
      <c r="L23" t="s">
        <v>156</v>
      </c>
      <c r="M23" t="s">
        <v>87</v>
      </c>
      <c r="N23" t="s">
        <v>147</v>
      </c>
      <c r="O23" t="s">
        <v>47</v>
      </c>
      <c r="P23" t="s">
        <v>156</v>
      </c>
      <c r="Q23" t="s">
        <v>87</v>
      </c>
      <c r="R23" t="s">
        <v>147</v>
      </c>
      <c r="S23" t="s">
        <v>47</v>
      </c>
      <c r="T23" t="s">
        <v>156</v>
      </c>
      <c r="U23" t="s">
        <v>87</v>
      </c>
      <c r="V23" t="s">
        <v>147</v>
      </c>
      <c r="W23" t="s">
        <v>47</v>
      </c>
      <c r="X23" t="s">
        <v>156</v>
      </c>
      <c r="Y23" t="s">
        <v>87</v>
      </c>
      <c r="Z23" t="s">
        <v>147</v>
      </c>
      <c r="AA23" t="s">
        <v>47</v>
      </c>
      <c r="AB23" t="s">
        <v>156</v>
      </c>
      <c r="AC23" t="s">
        <v>87</v>
      </c>
      <c r="AD23" t="s">
        <v>147</v>
      </c>
      <c r="AE23" t="s">
        <v>47</v>
      </c>
      <c r="AF23" t="s">
        <v>156</v>
      </c>
      <c r="AG23" t="s">
        <v>87</v>
      </c>
      <c r="AH23" t="s">
        <v>45</v>
      </c>
      <c r="AI23" t="s">
        <v>47</v>
      </c>
      <c r="AJ23" t="s">
        <v>23</v>
      </c>
      <c r="AK23" t="s">
        <v>87</v>
      </c>
      <c r="AL23" t="s">
        <v>45</v>
      </c>
      <c r="AM23" t="s">
        <v>47</v>
      </c>
      <c r="AN23" t="s">
        <v>23</v>
      </c>
    </row>
    <row r="24" spans="1:40">
      <c r="A24" t="s">
        <v>67</v>
      </c>
      <c r="B24">
        <v>24.07</v>
      </c>
      <c r="C24">
        <f>10^(-(0.3012*B24)+11.434)</f>
        <v>15279.741254297642</v>
      </c>
      <c r="E24" t="s">
        <v>70</v>
      </c>
      <c r="F24">
        <v>32.43</v>
      </c>
      <c r="G24">
        <f>10^(-(0.3012*F24)+11.434)</f>
        <v>46.353656698704171</v>
      </c>
      <c r="H24">
        <f>G24/D25</f>
        <v>2.8970024411228206E-3</v>
      </c>
      <c r="I24" t="s">
        <v>72</v>
      </c>
      <c r="J24">
        <v>32.35</v>
      </c>
      <c r="K24">
        <f>10^(-(0.3012*J24)+11.434)</f>
        <v>48.998185777522806</v>
      </c>
      <c r="L24">
        <f>K24/D25</f>
        <v>3.0622797405332044E-3</v>
      </c>
      <c r="M24" t="s">
        <v>0</v>
      </c>
      <c r="N24">
        <v>35.99</v>
      </c>
      <c r="O24">
        <f>10^(-(0.3012*N24)+11.434)</f>
        <v>3.9247500168869669</v>
      </c>
      <c r="P24">
        <f>O24/D25</f>
        <v>2.4528831573359403E-4</v>
      </c>
      <c r="Q24" t="s">
        <v>2</v>
      </c>
      <c r="R24">
        <v>35.04</v>
      </c>
      <c r="S24">
        <f>10^(-(0.3012*R24)+11.434)</f>
        <v>7.5849373857026725</v>
      </c>
      <c r="T24">
        <f>S24/D25</f>
        <v>4.7404204300366805E-4</v>
      </c>
      <c r="U24" t="s">
        <v>4</v>
      </c>
      <c r="V24">
        <v>28.65</v>
      </c>
      <c r="W24">
        <f>10^(-(0.3012*V24)+11.434)</f>
        <v>637.70526116897213</v>
      </c>
      <c r="X24">
        <f>W24/D25</f>
        <v>3.9855187916059784E-2</v>
      </c>
      <c r="Y24" t="s">
        <v>6</v>
      </c>
      <c r="Z24">
        <v>30.18</v>
      </c>
      <c r="AA24">
        <f>10^(-(0.3012*Z24)+11.434)</f>
        <v>220.69068364083316</v>
      </c>
      <c r="AB24">
        <f>AA24/D25</f>
        <v>1.3792686376314098E-2</v>
      </c>
      <c r="AC24" t="s">
        <v>8</v>
      </c>
      <c r="AD24">
        <v>29.55</v>
      </c>
      <c r="AE24">
        <f>10^(-(0.3012*AD24)+11.434)</f>
        <v>341.61741336366299</v>
      </c>
      <c r="AF24">
        <f>AE24/D25</f>
        <v>2.1350343229173153E-2</v>
      </c>
      <c r="AG24" t="s">
        <v>207</v>
      </c>
      <c r="AH24">
        <v>31.33</v>
      </c>
      <c r="AI24">
        <f>10^(-(0.3012*AH24)+11.434)</f>
        <v>99.404031887329523</v>
      </c>
      <c r="AJ24">
        <f>AI24/C25</f>
        <v>5.9447281595981349E-3</v>
      </c>
      <c r="AK24" t="s">
        <v>209</v>
      </c>
      <c r="AL24">
        <v>23.72</v>
      </c>
      <c r="AM24">
        <f>10^(-(0.3012*AL24)+11.434)</f>
        <v>19477.624992510482</v>
      </c>
      <c r="AN24">
        <f>AM24/C25</f>
        <v>1.1648338963384488</v>
      </c>
    </row>
    <row r="25" spans="1:40">
      <c r="A25" t="s">
        <v>68</v>
      </c>
      <c r="B25">
        <v>23.94</v>
      </c>
      <c r="C25">
        <f t="shared" ref="C25:C27" si="3">10^(-(0.3012*B25)+11.434)</f>
        <v>16721.375514342992</v>
      </c>
      <c r="D25">
        <f>AVERAGE(C24:C25)</f>
        <v>16000.558384320317</v>
      </c>
      <c r="E25" t="s">
        <v>70</v>
      </c>
      <c r="F25">
        <v>32.270000000000003</v>
      </c>
      <c r="G25">
        <f t="shared" ref="G25:G27" si="4">10^(-(0.3012*F25)+11.434)</f>
        <v>51.793588261953744</v>
      </c>
      <c r="H25">
        <f>G25/D25</f>
        <v>3.2369862987224659E-3</v>
      </c>
      <c r="I25" t="s">
        <v>72</v>
      </c>
      <c r="J25">
        <v>32.130000000000003</v>
      </c>
      <c r="K25">
        <f t="shared" ref="K25:K27" si="5">10^(-(0.3012*J25)+11.434)</f>
        <v>57.074747652746936</v>
      </c>
      <c r="L25">
        <f>K25/D25</f>
        <v>3.5670472418435789E-3</v>
      </c>
      <c r="M25" t="s">
        <v>0</v>
      </c>
      <c r="N25">
        <v>36.22</v>
      </c>
      <c r="O25">
        <f t="shared" ref="O25:O27" si="6">10^(-(0.3012*N25)+11.434)</f>
        <v>3.3460775336544026</v>
      </c>
      <c r="P25">
        <f>O25/D25</f>
        <v>2.0912254768142203E-4</v>
      </c>
      <c r="Q25" t="s">
        <v>2</v>
      </c>
      <c r="R25">
        <v>34.770000000000003</v>
      </c>
      <c r="S25">
        <f t="shared" ref="S25:S27" si="7">10^(-(0.3012*R25)+11.434)</f>
        <v>9.1469435739657232</v>
      </c>
      <c r="T25">
        <f>S25/D25</f>
        <v>5.7166402285867941E-4</v>
      </c>
      <c r="U25" t="s">
        <v>4</v>
      </c>
      <c r="V25">
        <v>29.54</v>
      </c>
      <c r="W25">
        <f t="shared" ref="W25:W27" si="8">10^(-(0.3012*V25)+11.434)</f>
        <v>343.99489694605683</v>
      </c>
      <c r="X25">
        <f>W25/D25</f>
        <v>2.1498930767513292E-2</v>
      </c>
      <c r="Y25" t="s">
        <v>6</v>
      </c>
      <c r="Z25">
        <v>30.15</v>
      </c>
      <c r="AA25">
        <f t="shared" ref="AA25:AA27" si="9">10^(-(0.3012*Z25)+11.434)</f>
        <v>225.33051017749059</v>
      </c>
      <c r="AB25">
        <f>AA25/D25</f>
        <v>1.4082665414870917E-2</v>
      </c>
      <c r="AC25" t="s">
        <v>8</v>
      </c>
      <c r="AD25">
        <v>29.46</v>
      </c>
      <c r="AE25">
        <f t="shared" ref="AE25:AE27" si="10">10^(-(0.3012*AD25)+11.434)</f>
        <v>363.62019886888237</v>
      </c>
      <c r="AF25">
        <f>AE25/D25</f>
        <v>2.2725469332695949E-2</v>
      </c>
      <c r="AG25" t="s">
        <v>207</v>
      </c>
      <c r="AH25">
        <v>31.07</v>
      </c>
      <c r="AI25">
        <f t="shared" ref="AI25:AI27" si="11">10^(-(0.3012*AH25)+11.434)</f>
        <v>119.04632688276941</v>
      </c>
      <c r="AJ25">
        <f>AI25/C25</f>
        <v>7.1194099301612936E-3</v>
      </c>
      <c r="AK25" t="s">
        <v>209</v>
      </c>
      <c r="AL25">
        <v>23.77</v>
      </c>
      <c r="AM25">
        <f t="shared" ref="AM25:AM27" si="12">10^(-(0.3012*AL25)+11.434)</f>
        <v>18813.777345697181</v>
      </c>
      <c r="AN25">
        <f>AM25/C25</f>
        <v>1.1251333557792182</v>
      </c>
    </row>
    <row r="26" spans="1:40">
      <c r="A26" t="s">
        <v>69</v>
      </c>
      <c r="B26">
        <v>24.23</v>
      </c>
      <c r="C26">
        <f t="shared" si="3"/>
        <v>13674.894988247408</v>
      </c>
      <c r="E26" t="s">
        <v>71</v>
      </c>
      <c r="F26">
        <v>27.69</v>
      </c>
      <c r="G26">
        <f t="shared" si="4"/>
        <v>1241.0006243693015</v>
      </c>
      <c r="H26">
        <f>G26/D27</f>
        <v>9.4524437051011961E-2</v>
      </c>
      <c r="I26" t="s">
        <v>73</v>
      </c>
      <c r="J26">
        <v>31.69</v>
      </c>
      <c r="K26">
        <f t="shared" si="5"/>
        <v>77.441186801474046</v>
      </c>
      <c r="L26">
        <f>K26/D27</f>
        <v>5.8985341693053453E-3</v>
      </c>
      <c r="M26" t="s">
        <v>1</v>
      </c>
      <c r="N26">
        <v>36.68</v>
      </c>
      <c r="O26">
        <f t="shared" si="6"/>
        <v>2.432114405017276</v>
      </c>
      <c r="P26">
        <f>O26/D27</f>
        <v>1.852490969492874E-4</v>
      </c>
      <c r="Q26" t="s">
        <v>3</v>
      </c>
      <c r="R26">
        <v>34.200000000000003</v>
      </c>
      <c r="S26">
        <f t="shared" si="7"/>
        <v>13.581883470565311</v>
      </c>
      <c r="T26">
        <f>S26/D27</f>
        <v>1.0345038221073342E-3</v>
      </c>
      <c r="U26" t="s">
        <v>5</v>
      </c>
      <c r="V26">
        <v>27.44</v>
      </c>
      <c r="W26">
        <f t="shared" si="8"/>
        <v>1475.9512052272273</v>
      </c>
      <c r="X26">
        <f>W26/D27</f>
        <v>0.1124201342443075</v>
      </c>
      <c r="Y26" t="s">
        <v>7</v>
      </c>
      <c r="Z26">
        <v>29.81</v>
      </c>
      <c r="AA26">
        <f t="shared" si="9"/>
        <v>285.25154148358286</v>
      </c>
      <c r="AB26">
        <f>AA26/D27</f>
        <v>2.1727016769530035E-2</v>
      </c>
      <c r="AC26" t="s">
        <v>9</v>
      </c>
      <c r="AD26">
        <v>27.94</v>
      </c>
      <c r="AE26">
        <f t="shared" si="10"/>
        <v>1043.4508567970538</v>
      </c>
      <c r="AF26">
        <f>AE26/D27</f>
        <v>7.9477482035324468E-2</v>
      </c>
      <c r="AG26" t="s">
        <v>208</v>
      </c>
      <c r="AH26">
        <v>30.21</v>
      </c>
      <c r="AI26">
        <f t="shared" si="11"/>
        <v>216.14639671961928</v>
      </c>
      <c r="AJ26">
        <f>AI26/C27</f>
        <v>1.7177818116530682E-2</v>
      </c>
      <c r="AK26" t="s">
        <v>210</v>
      </c>
      <c r="AL26">
        <v>22.43</v>
      </c>
      <c r="AM26">
        <f t="shared" si="12"/>
        <v>47652.314564027452</v>
      </c>
      <c r="AN26">
        <f>AM26/C27</f>
        <v>3.7870758191467457</v>
      </c>
    </row>
    <row r="27" spans="1:40">
      <c r="A27" t="s">
        <v>69</v>
      </c>
      <c r="B27">
        <v>24.35</v>
      </c>
      <c r="C27">
        <f t="shared" si="3"/>
        <v>12582.878410594865</v>
      </c>
      <c r="D27">
        <f>AVERAGE(C26:C27)</f>
        <v>13128.886699421137</v>
      </c>
      <c r="E27" t="s">
        <v>71</v>
      </c>
      <c r="F27">
        <v>27.57</v>
      </c>
      <c r="G27">
        <f t="shared" si="4"/>
        <v>1348.7019952692474</v>
      </c>
      <c r="H27">
        <f>G27/D27</f>
        <v>0.10272782652079043</v>
      </c>
      <c r="I27" t="s">
        <v>73</v>
      </c>
      <c r="J27">
        <v>31.7</v>
      </c>
      <c r="K27">
        <f t="shared" si="5"/>
        <v>76.905960401733381</v>
      </c>
      <c r="L27">
        <f>K27/D27</f>
        <v>5.8577670873741512E-3</v>
      </c>
      <c r="M27" t="s">
        <v>1</v>
      </c>
      <c r="N27">
        <v>36.07</v>
      </c>
      <c r="O27">
        <f t="shared" si="6"/>
        <v>3.7129234893931109</v>
      </c>
      <c r="P27">
        <f>O27/D27</f>
        <v>2.8280566162223157E-4</v>
      </c>
      <c r="Q27" t="s">
        <v>3</v>
      </c>
      <c r="R27">
        <v>34.44</v>
      </c>
      <c r="S27">
        <f t="shared" si="7"/>
        <v>11.499315774805956</v>
      </c>
      <c r="T27">
        <f>S27/D27</f>
        <v>8.7587897116310476E-4</v>
      </c>
      <c r="U27" t="s">
        <v>5</v>
      </c>
      <c r="V27">
        <v>27.52</v>
      </c>
      <c r="W27">
        <f t="shared" si="8"/>
        <v>1396.2911970207333</v>
      </c>
      <c r="X27">
        <f>W27/D27</f>
        <v>0.10635259706234626</v>
      </c>
      <c r="Y27" t="s">
        <v>7</v>
      </c>
      <c r="Z27">
        <v>29.83</v>
      </c>
      <c r="AA27">
        <f t="shared" si="9"/>
        <v>281.32219674125002</v>
      </c>
      <c r="AB27">
        <f>AA27/D27</f>
        <v>2.1427726751092592E-2</v>
      </c>
      <c r="AC27" t="s">
        <v>9</v>
      </c>
      <c r="AD27">
        <v>27.95</v>
      </c>
      <c r="AE27">
        <f t="shared" si="10"/>
        <v>1036.2391588820781</v>
      </c>
      <c r="AF27">
        <f>AE27/D27</f>
        <v>7.8928182000973984E-2</v>
      </c>
      <c r="AG27" t="s">
        <v>208</v>
      </c>
      <c r="AH27">
        <v>30.46</v>
      </c>
      <c r="AI27">
        <f t="shared" si="11"/>
        <v>181.73894389884464</v>
      </c>
      <c r="AJ27">
        <f>AI27/C27</f>
        <v>1.4443352146343501E-2</v>
      </c>
      <c r="AK27" t="s">
        <v>210</v>
      </c>
      <c r="AL27">
        <v>22.85</v>
      </c>
      <c r="AM27">
        <f t="shared" si="12"/>
        <v>35610.65812510375</v>
      </c>
      <c r="AN27">
        <f>AM27/C27</f>
        <v>2.8300883917879509</v>
      </c>
    </row>
  </sheetData>
  <sortState ref="J2:M1048576">
    <sortCondition ref="M3:M1048576"/>
    <sortCondition ref="K3:K1048576"/>
  </sortState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view="pageLayout" workbookViewId="0">
      <selection activeCell="O3" sqref="O3"/>
    </sheetView>
  </sheetViews>
  <sheetFormatPr baseColWidth="10" defaultRowHeight="13" x14ac:dyDescent="0"/>
  <sheetData>
    <row r="1" spans="1:17">
      <c r="A1" t="s">
        <v>108</v>
      </c>
      <c r="B1" t="s">
        <v>109</v>
      </c>
      <c r="C1">
        <v>35.25</v>
      </c>
      <c r="D1" t="s">
        <v>144</v>
      </c>
      <c r="E1" t="s">
        <v>113</v>
      </c>
      <c r="F1">
        <v>29.26</v>
      </c>
      <c r="G1" t="s">
        <v>145</v>
      </c>
      <c r="H1" t="s">
        <v>113</v>
      </c>
      <c r="I1">
        <v>39.119999999999997</v>
      </c>
    </row>
    <row r="2" spans="1:17">
      <c r="A2" t="s">
        <v>108</v>
      </c>
      <c r="B2" t="s">
        <v>110</v>
      </c>
      <c r="C2">
        <v>35.14</v>
      </c>
      <c r="D2" t="s">
        <v>144</v>
      </c>
      <c r="E2" t="s">
        <v>98</v>
      </c>
      <c r="F2" t="s">
        <v>97</v>
      </c>
      <c r="G2" t="s">
        <v>145</v>
      </c>
      <c r="H2" t="s">
        <v>98</v>
      </c>
      <c r="I2" t="s">
        <v>97</v>
      </c>
    </row>
    <row r="3" spans="1:17">
      <c r="A3" t="s">
        <v>108</v>
      </c>
      <c r="B3" t="s">
        <v>111</v>
      </c>
      <c r="C3">
        <v>35.18</v>
      </c>
      <c r="D3" t="s">
        <v>144</v>
      </c>
      <c r="E3" t="s">
        <v>114</v>
      </c>
      <c r="F3">
        <v>30.39</v>
      </c>
      <c r="G3" t="s">
        <v>145</v>
      </c>
      <c r="H3" t="s">
        <v>114</v>
      </c>
      <c r="I3">
        <v>39.4</v>
      </c>
    </row>
    <row r="4" spans="1:17">
      <c r="A4" t="s">
        <v>108</v>
      </c>
      <c r="B4" t="s">
        <v>112</v>
      </c>
      <c r="C4">
        <v>36.22</v>
      </c>
      <c r="D4" t="s">
        <v>144</v>
      </c>
      <c r="E4" t="s">
        <v>98</v>
      </c>
      <c r="F4" t="s">
        <v>97</v>
      </c>
      <c r="G4" t="s">
        <v>145</v>
      </c>
      <c r="H4" t="s">
        <v>98</v>
      </c>
      <c r="I4" t="s">
        <v>97</v>
      </c>
    </row>
    <row r="5" spans="1:17">
      <c r="A5" t="s">
        <v>108</v>
      </c>
      <c r="B5" t="s">
        <v>113</v>
      </c>
      <c r="C5">
        <v>35.18</v>
      </c>
      <c r="D5" t="s">
        <v>144</v>
      </c>
      <c r="E5" t="s">
        <v>142</v>
      </c>
      <c r="F5">
        <v>29.42</v>
      </c>
      <c r="G5" t="s">
        <v>145</v>
      </c>
      <c r="H5" t="s">
        <v>142</v>
      </c>
      <c r="I5">
        <v>37.229999999999997</v>
      </c>
    </row>
    <row r="6" spans="1:17">
      <c r="A6" t="s">
        <v>108</v>
      </c>
      <c r="B6" t="s">
        <v>114</v>
      </c>
      <c r="C6">
        <v>37.07</v>
      </c>
      <c r="D6" t="s">
        <v>144</v>
      </c>
      <c r="E6" t="s">
        <v>98</v>
      </c>
      <c r="F6" t="s">
        <v>97</v>
      </c>
      <c r="G6" t="s">
        <v>145</v>
      </c>
      <c r="H6" t="s">
        <v>98</v>
      </c>
      <c r="I6" t="s">
        <v>97</v>
      </c>
    </row>
    <row r="7" spans="1:17">
      <c r="A7" t="s">
        <v>108</v>
      </c>
      <c r="B7" t="s">
        <v>142</v>
      </c>
      <c r="C7">
        <v>35.47</v>
      </c>
      <c r="D7" t="s">
        <v>144</v>
      </c>
      <c r="E7" t="s">
        <v>143</v>
      </c>
      <c r="F7">
        <v>28.76</v>
      </c>
      <c r="G7" t="s">
        <v>145</v>
      </c>
      <c r="H7" t="s">
        <v>143</v>
      </c>
      <c r="I7">
        <v>37.380000000000003</v>
      </c>
    </row>
    <row r="8" spans="1:17">
      <c r="A8" t="s">
        <v>108</v>
      </c>
      <c r="B8" t="s">
        <v>98</v>
      </c>
      <c r="C8" t="s">
        <v>97</v>
      </c>
      <c r="D8" t="s">
        <v>144</v>
      </c>
      <c r="E8" t="s">
        <v>109</v>
      </c>
      <c r="F8">
        <v>29.06</v>
      </c>
      <c r="G8" t="s">
        <v>145</v>
      </c>
      <c r="H8" t="s">
        <v>109</v>
      </c>
      <c r="I8">
        <v>37.130000000000003</v>
      </c>
    </row>
    <row r="9" spans="1:17">
      <c r="A9" t="s">
        <v>108</v>
      </c>
      <c r="B9" t="s">
        <v>143</v>
      </c>
      <c r="C9">
        <v>35.51</v>
      </c>
      <c r="D9" t="s">
        <v>144</v>
      </c>
      <c r="E9" t="s">
        <v>110</v>
      </c>
      <c r="F9">
        <v>28.99</v>
      </c>
      <c r="G9" t="s">
        <v>145</v>
      </c>
      <c r="H9" t="s">
        <v>110</v>
      </c>
      <c r="I9">
        <v>38.22</v>
      </c>
    </row>
    <row r="10" spans="1:17">
      <c r="A10" t="s">
        <v>108</v>
      </c>
      <c r="B10" t="s">
        <v>98</v>
      </c>
      <c r="C10" t="s">
        <v>97</v>
      </c>
      <c r="D10" t="s">
        <v>144</v>
      </c>
      <c r="E10" t="s">
        <v>111</v>
      </c>
      <c r="F10">
        <v>29.38</v>
      </c>
      <c r="G10" t="s">
        <v>145</v>
      </c>
      <c r="H10" t="s">
        <v>111</v>
      </c>
      <c r="I10">
        <v>39.33</v>
      </c>
    </row>
    <row r="11" spans="1:17">
      <c r="D11" t="s">
        <v>144</v>
      </c>
      <c r="E11" t="s">
        <v>112</v>
      </c>
      <c r="F11">
        <v>30.27</v>
      </c>
      <c r="G11" t="s">
        <v>145</v>
      </c>
      <c r="H11" t="s">
        <v>112</v>
      </c>
      <c r="I11">
        <v>38.32</v>
      </c>
    </row>
    <row r="13" spans="1:17">
      <c r="A13" t="s">
        <v>146</v>
      </c>
      <c r="B13" t="s">
        <v>147</v>
      </c>
      <c r="C13" t="s">
        <v>40</v>
      </c>
      <c r="D13" t="s">
        <v>41</v>
      </c>
      <c r="E13" t="s">
        <v>39</v>
      </c>
      <c r="F13" t="s">
        <v>146</v>
      </c>
      <c r="G13" t="s">
        <v>147</v>
      </c>
      <c r="H13" t="s">
        <v>40</v>
      </c>
      <c r="I13" t="s">
        <v>41</v>
      </c>
      <c r="J13" t="s">
        <v>39</v>
      </c>
      <c r="K13" t="s">
        <v>156</v>
      </c>
      <c r="L13" t="s">
        <v>146</v>
      </c>
      <c r="M13" t="s">
        <v>147</v>
      </c>
      <c r="N13" t="s">
        <v>40</v>
      </c>
      <c r="O13" t="s">
        <v>42</v>
      </c>
      <c r="P13" t="s">
        <v>43</v>
      </c>
      <c r="Q13" t="s">
        <v>44</v>
      </c>
    </row>
    <row r="14" spans="1:17">
      <c r="A14" t="s">
        <v>148</v>
      </c>
      <c r="B14">
        <v>35.18</v>
      </c>
      <c r="C14">
        <f>10^(-(0.3012*B14)+11.434)</f>
        <v>6.8830987451396419</v>
      </c>
      <c r="E14">
        <v>6.8830987451396419</v>
      </c>
      <c r="F14" t="s">
        <v>30</v>
      </c>
      <c r="G14">
        <v>29.26</v>
      </c>
      <c r="H14">
        <f>10^(-(0.3012*G14)+11.434)</f>
        <v>417.72262646270309</v>
      </c>
      <c r="J14">
        <v>417.72262646270309</v>
      </c>
      <c r="K14">
        <f t="shared" ref="K14:K21" si="0">J14/E14</f>
        <v>60.688164143754193</v>
      </c>
      <c r="L14" t="s">
        <v>38</v>
      </c>
      <c r="M14">
        <v>39.119999999999997</v>
      </c>
      <c r="N14">
        <f>10^(-(0.3012*M14)+11.434)</f>
        <v>0.44777103818541775</v>
      </c>
      <c r="P14">
        <v>0.44777103818541775</v>
      </c>
      <c r="Q14">
        <f>P14/E14</f>
        <v>6.505369961481404E-2</v>
      </c>
    </row>
    <row r="15" spans="1:17">
      <c r="A15" t="s">
        <v>149</v>
      </c>
      <c r="B15">
        <v>37.07</v>
      </c>
      <c r="C15">
        <f t="shared" ref="C15:C21" si="1">10^(-(0.3012*B15)+11.434)</f>
        <v>1.8557351759846457</v>
      </c>
      <c r="E15">
        <v>1.8557351759846457</v>
      </c>
      <c r="F15" t="s">
        <v>157</v>
      </c>
      <c r="G15">
        <v>30.39</v>
      </c>
      <c r="H15">
        <f t="shared" ref="H15:H21" si="2">10^(-(0.3012*G15)+11.434)</f>
        <v>190.77962904369053</v>
      </c>
      <c r="J15">
        <v>190.77962904369053</v>
      </c>
      <c r="K15">
        <f t="shared" si="0"/>
        <v>102.80541723441958</v>
      </c>
      <c r="L15" t="s">
        <v>31</v>
      </c>
      <c r="M15">
        <v>39.4</v>
      </c>
      <c r="N15">
        <f t="shared" ref="N15:N21" si="3">10^(-(0.3012*M15)+11.434)</f>
        <v>0.3687397865908385</v>
      </c>
      <c r="P15">
        <v>0.3687397865908385</v>
      </c>
      <c r="Q15">
        <f t="shared" ref="Q15:Q21" si="4">P15/E15</f>
        <v>0.19870280596216355</v>
      </c>
    </row>
    <row r="16" spans="1:17">
      <c r="A16" t="s">
        <v>150</v>
      </c>
      <c r="B16">
        <v>35.47</v>
      </c>
      <c r="C16">
        <f t="shared" si="1"/>
        <v>5.6290615836468847</v>
      </c>
      <c r="E16">
        <v>5.6290615836468847</v>
      </c>
      <c r="F16" t="s">
        <v>24</v>
      </c>
      <c r="G16">
        <v>29.42</v>
      </c>
      <c r="H16">
        <f t="shared" si="2"/>
        <v>373.84880777910354</v>
      </c>
      <c r="J16">
        <v>373.84880777910354</v>
      </c>
      <c r="K16">
        <f t="shared" si="0"/>
        <v>66.414055384503214</v>
      </c>
      <c r="L16" t="s">
        <v>32</v>
      </c>
      <c r="M16">
        <v>37.229999999999997</v>
      </c>
      <c r="N16">
        <f t="shared" si="3"/>
        <v>1.660825483576124</v>
      </c>
      <c r="P16">
        <v>1.660825483576124</v>
      </c>
      <c r="Q16">
        <f t="shared" si="4"/>
        <v>0.29504482388343839</v>
      </c>
    </row>
    <row r="17" spans="1:17">
      <c r="A17" t="s">
        <v>151</v>
      </c>
      <c r="B17">
        <v>35.51</v>
      </c>
      <c r="C17">
        <f t="shared" si="1"/>
        <v>5.4750488697566873</v>
      </c>
      <c r="E17">
        <v>5.4750488697566873</v>
      </c>
      <c r="F17" t="s">
        <v>25</v>
      </c>
      <c r="G17">
        <v>28.76</v>
      </c>
      <c r="H17">
        <f t="shared" si="2"/>
        <v>590.86463915590139</v>
      </c>
      <c r="J17">
        <v>590.86463915590139</v>
      </c>
      <c r="K17">
        <f t="shared" si="0"/>
        <v>107.91951874982252</v>
      </c>
      <c r="L17" t="s">
        <v>33</v>
      </c>
      <c r="M17">
        <v>37.380000000000003</v>
      </c>
      <c r="N17">
        <f t="shared" si="3"/>
        <v>1.4967318485798053</v>
      </c>
      <c r="P17">
        <v>1.4967318485798053</v>
      </c>
      <c r="Q17">
        <f t="shared" si="4"/>
        <v>0.27337323998101964</v>
      </c>
    </row>
    <row r="18" spans="1:17">
      <c r="A18" t="s">
        <v>152</v>
      </c>
      <c r="B18">
        <v>35.25</v>
      </c>
      <c r="C18">
        <f t="shared" si="1"/>
        <v>6.5569217372084649</v>
      </c>
      <c r="E18">
        <v>6.5569217372084649</v>
      </c>
      <c r="F18" t="s">
        <v>26</v>
      </c>
      <c r="G18">
        <v>29.06</v>
      </c>
      <c r="H18">
        <f t="shared" si="2"/>
        <v>479.87486174226268</v>
      </c>
      <c r="J18">
        <v>479.87486174226268</v>
      </c>
      <c r="K18">
        <f t="shared" si="0"/>
        <v>73.18599809101336</v>
      </c>
      <c r="L18" t="s">
        <v>34</v>
      </c>
      <c r="M18">
        <v>37.130000000000003</v>
      </c>
      <c r="N18">
        <f t="shared" si="3"/>
        <v>1.7800983596894209</v>
      </c>
      <c r="P18">
        <v>1.7800983596894209</v>
      </c>
      <c r="Q18">
        <f t="shared" si="4"/>
        <v>0.27148385035433981</v>
      </c>
    </row>
    <row r="19" spans="1:17">
      <c r="A19" t="s">
        <v>153</v>
      </c>
      <c r="B19">
        <v>35.14</v>
      </c>
      <c r="C19">
        <f t="shared" si="1"/>
        <v>7.0767197963723989</v>
      </c>
      <c r="E19">
        <v>7.0767197963723989</v>
      </c>
      <c r="F19" t="s">
        <v>27</v>
      </c>
      <c r="G19">
        <v>28.99</v>
      </c>
      <c r="H19">
        <f t="shared" si="2"/>
        <v>503.74645162204649</v>
      </c>
      <c r="J19">
        <v>503.74645162204649</v>
      </c>
      <c r="K19">
        <f t="shared" si="0"/>
        <v>71.183608524428536</v>
      </c>
      <c r="L19" t="s">
        <v>35</v>
      </c>
      <c r="M19">
        <v>38.22</v>
      </c>
      <c r="N19">
        <f t="shared" si="3"/>
        <v>0.83586472960603808</v>
      </c>
      <c r="P19">
        <v>0.83586472960603808</v>
      </c>
      <c r="Q19">
        <f t="shared" si="4"/>
        <v>0.11811471326510782</v>
      </c>
    </row>
    <row r="20" spans="1:17">
      <c r="A20" t="s">
        <v>154</v>
      </c>
      <c r="B20">
        <v>35.18</v>
      </c>
      <c r="C20">
        <f t="shared" si="1"/>
        <v>6.8830987451396419</v>
      </c>
      <c r="E20">
        <v>6.8830987451396419</v>
      </c>
      <c r="F20" t="s">
        <v>28</v>
      </c>
      <c r="G20">
        <v>29.38</v>
      </c>
      <c r="H20">
        <f t="shared" si="2"/>
        <v>384.36514669047347</v>
      </c>
      <c r="J20">
        <v>384.36514669047347</v>
      </c>
      <c r="K20">
        <f t="shared" si="0"/>
        <v>55.841876009970797</v>
      </c>
      <c r="L20" t="s">
        <v>36</v>
      </c>
      <c r="M20">
        <v>39.33</v>
      </c>
      <c r="N20">
        <f t="shared" si="3"/>
        <v>0.38708291239221276</v>
      </c>
      <c r="P20">
        <v>0.38708291239221276</v>
      </c>
      <c r="Q20">
        <f t="shared" si="4"/>
        <v>5.6236722256170359E-2</v>
      </c>
    </row>
    <row r="21" spans="1:17">
      <c r="A21" t="s">
        <v>155</v>
      </c>
      <c r="B21">
        <v>36.22</v>
      </c>
      <c r="C21">
        <f t="shared" si="1"/>
        <v>3.3460775336544026</v>
      </c>
      <c r="E21">
        <v>3.3460775336544026</v>
      </c>
      <c r="F21" t="s">
        <v>29</v>
      </c>
      <c r="G21">
        <v>30.27</v>
      </c>
      <c r="H21">
        <f t="shared" si="2"/>
        <v>207.33661312919921</v>
      </c>
      <c r="J21">
        <v>207.33661312919921</v>
      </c>
      <c r="K21">
        <f t="shared" si="0"/>
        <v>61.964079147549675</v>
      </c>
      <c r="L21" t="s">
        <v>37</v>
      </c>
      <c r="M21">
        <v>38.32</v>
      </c>
      <c r="N21">
        <f t="shared" si="3"/>
        <v>0.77985884105548908</v>
      </c>
      <c r="P21">
        <v>0.77985884105548908</v>
      </c>
      <c r="Q21">
        <f t="shared" si="4"/>
        <v>0.23306657816854889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tissdist</vt:lpstr>
      <vt:lpstr>notes</vt:lpstr>
      <vt:lpstr>NOAA.OA</vt:lpstr>
      <vt:lpstr>VE</vt:lpstr>
      <vt:lpstr>CgVt</vt:lpstr>
    </vt:vector>
  </TitlesOfParts>
  <Company>National Marine Fisheries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2010-12-01T18:15:44Z</dcterms:created>
  <dcterms:modified xsi:type="dcterms:W3CDTF">2011-03-01T22:06:03Z</dcterms:modified>
</cp:coreProperties>
</file>